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1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state="hidden" r:id="rId10"/>
  </sheets>
  <definedNames>
    <definedName name="_xlnm.Print_Area" localSheetId="2">'BRPL'!$A$1:$Q$180</definedName>
    <definedName name="_xlnm.Print_Area" localSheetId="1">'BYPL'!$A$1:$Q$169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'NDPL'!$A$1:$Q$162</definedName>
    <definedName name="_xlnm.Print_Area" localSheetId="8">'PRAGATI'!$A$1:$Q$25</definedName>
    <definedName name="_xlnm.Print_Area" localSheetId="5">'ROHTAK ROAD'!$A$1:$Q$46</definedName>
  </definedNames>
  <calcPr fullCalcOnLoad="1"/>
</workbook>
</file>

<file path=xl/sharedStrings.xml><?xml version="1.0" encoding="utf-8"?>
<sst xmlns="http://schemas.openxmlformats.org/spreadsheetml/2006/main" count="1555" uniqueCount="437">
  <si>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</si>
  <si>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</si>
  <si>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</si>
  <si>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</si>
  <si>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</si>
  <si>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</si>
  <si>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</si>
  <si>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</si>
  <si>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</si>
  <si>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</si>
  <si>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</si>
  <si>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</si>
  <si>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</si>
  <si>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</si>
  <si>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</si>
  <si>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</si>
  <si>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</si>
  <si>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</si>
  <si>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</si>
  <si>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</si>
  <si>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</si>
  <si>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</si>
  <si>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</si>
  <si>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</si>
  <si>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</si>
  <si>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</si>
  <si>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</si>
  <si>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</si>
  <si>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</si>
  <si>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</si>
  <si>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</si>
  <si>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</si>
  <si>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</si>
  <si>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</si>
  <si>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</si>
  <si>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</si>
  <si>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</si>
  <si>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</si>
  <si>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</si>
  <si>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</si>
  <si>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</si>
  <si>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</si>
  <si>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</si>
  <si>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</si>
  <si>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</si>
  <si>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</si>
  <si>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</si>
  <si>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</si>
  <si>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</si>
  <si>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</si>
  <si>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</si>
  <si>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</si>
  <si>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</si>
  <si>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</si>
  <si>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</si>
  <si>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</si>
  <si>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</si>
  <si>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</si>
  <si>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</si>
  <si>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</si>
  <si>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</si>
  <si>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</si>
  <si>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</si>
  <si>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</si>
  <si>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</si>
  <si>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</si>
  <si>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</si>
  <si>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</si>
  <si>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</si>
  <si>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</si>
  <si>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</si>
  <si>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</si>
  <si>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</si>
  <si>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</si>
  <si>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</si>
  <si>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</si>
  <si>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</si>
  <si>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</si>
  <si>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</si>
  <si>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</si>
  <si>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</si>
  <si>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</si>
  <si>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</si>
  <si>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</si>
  <si>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</si>
  <si>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</si>
  <si>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</si>
  <si>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</si>
  <si>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</si>
  <si>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</si>
  <si>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</si>
  <si>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</si>
  <si>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</si>
  <si>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</si>
  <si>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</si>
  <si>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</si>
  <si>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</si>
  <si>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</si>
  <si>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</si>
  <si>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</si>
  <si>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</si>
  <si>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</si>
  <si>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</si>
  <si>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</si>
  <si>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</si>
  <si>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</si>
  <si>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</si>
  <si>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</si>
  <si>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</si>
  <si>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</si>
  <si>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</si>
  <si>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</si>
  <si>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</si>
  <si>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</si>
  <si>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</si>
  <si>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</si>
  <si>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</si>
  <si>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</si>
  <si>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</si>
  <si>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</si>
  <si>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</si>
  <si>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</si>
  <si>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</si>
  <si>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</si>
  <si>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</si>
  <si>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</si>
  <si>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</si>
  <si>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</si>
  <si>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</si>
  <si>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</si>
  <si>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</si>
  <si>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</si>
  <si>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</si>
  <si>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</si>
  <si>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</si>
  <si>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</si>
  <si>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</si>
  <si>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</si>
  <si>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</si>
  <si>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</si>
  <si>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</si>
  <si>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</si>
  <si>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</si>
  <si>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</si>
  <si>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</si>
  <si>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</si>
  <si>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</si>
  <si>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</si>
  <si>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</si>
  <si>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</si>
  <si>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</si>
  <si>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</si>
  <si>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</si>
  <si>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</si>
  <si>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</si>
  <si>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</si>
  <si>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</si>
  <si>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</si>
  <si>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</si>
  <si>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</si>
  <si>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</si>
  <si>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</si>
  <si>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</si>
  <si>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</si>
  <si>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</si>
  <si>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</si>
  <si>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</si>
  <si>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</si>
  <si>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</si>
  <si>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</si>
  <si>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</si>
  <si>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</si>
  <si>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</si>
  <si>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</si>
  <si>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</si>
  <si>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</si>
  <si>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</si>
  <si>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</si>
  <si>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</si>
  <si>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</si>
  <si>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</si>
  <si>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</si>
  <si>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</si>
  <si>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</si>
  <si>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</si>
  <si>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</si>
  <si>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</si>
  <si>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</si>
  <si>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</si>
  <si>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</si>
  <si>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</si>
  <si>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</si>
  <si>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</si>
  <si>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</si>
  <si>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</si>
  <si>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</si>
  <si>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</si>
  <si>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</si>
  <si>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</si>
  <si>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</si>
  <si>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</si>
  <si>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</si>
  <si>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</si>
  <si>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</si>
  <si>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</si>
  <si>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</si>
  <si>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</si>
  <si>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</si>
  <si>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</si>
  <si>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</si>
  <si>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</si>
  <si>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</si>
  <si>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</si>
  <si>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</si>
  <si>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</si>
  <si>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</si>
  <si>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</si>
  <si>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</si>
  <si>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</si>
  <si>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</si>
  <si>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</si>
  <si>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</si>
  <si>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</si>
  <si>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</si>
  <si>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</si>
  <si>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</si>
  <si>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</si>
  <si>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</si>
  <si>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</si>
  <si>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</si>
  <si>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</si>
  <si>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</si>
  <si>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</si>
  <si>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</si>
  <si>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</si>
  <si>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</si>
  <si>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</si>
  <si>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</si>
  <si>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</si>
  <si>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</si>
  <si>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</si>
  <si>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</si>
  <si>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</si>
  <si>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</si>
  <si>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</si>
  <si>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</si>
  <si>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</si>
  <si>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</si>
  <si>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</si>
  <si>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</si>
  <si>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</si>
  <si>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</si>
  <si>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</si>
  <si>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</si>
  <si>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</si>
  <si>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</si>
  <si>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</si>
  <si>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</si>
  <si>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</si>
  <si>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</si>
  <si>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</si>
  <si>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</si>
  <si>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</si>
  <si>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</si>
  <si>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</si>
  <si>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</si>
  <si>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</si>
  <si>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</si>
  <si>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</si>
  <si>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</si>
  <si>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</si>
  <si>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</si>
  <si>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</si>
  <si>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</si>
  <si>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</si>
  <si>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</si>
  <si>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</si>
  <si>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</si>
  <si>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</si>
  <si>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</si>
  <si>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</si>
  <si>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</si>
  <si>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</si>
  <si>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</si>
  <si>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</si>
  <si>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</si>
  <si>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</si>
  <si>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</si>
  <si>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</si>
  <si>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</si>
  <si>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</si>
  <si>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</si>
  <si>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</si>
  <si>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</si>
  <si>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</si>
  <si>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</si>
  <si>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</si>
  <si>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</si>
  <si>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</si>
  <si>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</si>
  <si>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</si>
  <si>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</si>
  <si>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</si>
  <si>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</si>
  <si>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</si>
  <si>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</si>
  <si>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</si>
  <si>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</si>
  <si>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</si>
  <si>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</si>
  <si>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</si>
  <si>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</si>
  <si>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</si>
  <si>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</si>
  <si>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</si>
  <si>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</si>
  <si>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</si>
  <si>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</si>
  <si>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</si>
  <si>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</si>
  <si>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</si>
  <si>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</si>
  <si>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</si>
  <si>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</si>
  <si>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</si>
  <si>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</si>
  <si>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</si>
  <si>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</si>
  <si>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</si>
  <si>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</si>
  <si>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</si>
  <si>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</si>
  <si>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</si>
  <si>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</si>
  <si>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</si>
  <si>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</si>
  <si>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</si>
  <si>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</si>
  <si>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</si>
  <si>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</si>
  <si>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</si>
  <si>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</si>
  <si>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</si>
  <si>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</si>
  <si>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</si>
  <si>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</si>
  <si>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</si>
  <si>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</si>
  <si>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</si>
  <si>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</si>
  <si>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</si>
  <si>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</si>
  <si>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</si>
  <si>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</si>
  <si>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</si>
  <si>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</si>
  <si>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</si>
  <si>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</si>
  <si>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</si>
  <si>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</si>
  <si>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</si>
  <si>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</si>
  <si>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</si>
  <si>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</si>
  <si>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</si>
  <si>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</si>
  <si>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</si>
  <si>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</si>
  <si>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</si>
  <si>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</si>
  <si>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</si>
  <si>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</si>
  <si>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</si>
  <si>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</si>
  <si>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</si>
  <si>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</si>
  <si>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</si>
  <si>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</si>
  <si>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</si>
  <si>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</si>
  <si>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</si>
  <si>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</si>
  <si>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</si>
  <si>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</si>
  <si>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</si>
  <si>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</si>
  <si>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</si>
  <si>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</si>
  <si>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</si>
  <si>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</si>
  <si>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</si>
  <si>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</si>
  <si>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</si>
  <si>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</si>
  <si>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</si>
  <si>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</si>
  <si>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</si>
  <si>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</si>
  <si>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</si>
  <si>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</si>
  <si>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</si>
  <si>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</si>
  <si>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</si>
  <si>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</si>
  <si>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</si>
  <si>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</si>
  <si>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</si>
  <si>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</si>
  <si>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</si>
  <si>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</si>
  <si>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</si>
  <si>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</si>
  <si>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</si>
  <si>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</si>
  <si>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Check Meter Data used</t>
  </si>
  <si>
    <t>New Meter installed wef 07/11/13</t>
  </si>
  <si>
    <t>Main Meter replaced on 15/11/13</t>
  </si>
  <si>
    <t>Reverse Polarity Corrected on 14/11/13</t>
  </si>
  <si>
    <t xml:space="preserve">                           PERIOD 1st NOVEMBER-2013 TO 30th NOVEMBER-2013 </t>
  </si>
  <si>
    <t>FINAL READING 01/12/2013</t>
  </si>
  <si>
    <t>INTIAL READING 01/11/2013</t>
  </si>
  <si>
    <t>NOVEMBER-2013</t>
  </si>
  <si>
    <t>Main Meter Replaced 20/11/13</t>
  </si>
  <si>
    <t>Data upto 11/11/3</t>
  </si>
  <si>
    <t>Assessment from 18/11/13 to 30/11/13</t>
  </si>
  <si>
    <t>Note :Sharing taken from wk-32 abt bill 2013-14</t>
  </si>
  <si>
    <t>New Meter wef 27/11/13(Reverse polarity)</t>
  </si>
  <si>
    <t>IP Assessment</t>
  </si>
  <si>
    <t>BRPL</t>
  </si>
  <si>
    <t>22 Day Assessment</t>
  </si>
  <si>
    <t>Assessment from 9/11/13 to 30/11/13 (metering not in order)</t>
  </si>
  <si>
    <t>Above 103%</t>
  </si>
  <si>
    <t>Below 97%</t>
  </si>
  <si>
    <t>Assessment</t>
  </si>
  <si>
    <t>REF:-Oct.13   Reactive Bill</t>
  </si>
  <si>
    <t>*Metering not in order from 9/11/13 to 30/11/13</t>
  </si>
  <si>
    <t>Check Meter Data Used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</si>
</sst>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  <numFmt numFmtId="180" formatCode="0.000000000"/>
    <numFmt numFmtId="181" formatCode="0.0000000000"/>
    <numFmt numFmtId="182" formatCode="0.00000000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25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171" fontId="21" fillId="0" borderId="24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31" xfId="0" applyFont="1" applyFill="1" applyBorder="1" applyAlignment="1">
      <alignment wrapText="1"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0" fillId="0" borderId="0" xfId="0" applyAlignment="1">
      <alignment horizontal="left"/>
    </xf>
    <xf numFmtId="0" fontId="16" fillId="0" borderId="31" xfId="0" applyFont="1" applyBorder="1" applyAlignment="1">
      <alignment wrapText="1"/>
    </xf>
    <xf numFmtId="0" fontId="0" fillId="0" borderId="15" xfId="0" applyFill="1" applyBorder="1" applyAlignment="1">
      <alignment wrapText="1"/>
    </xf>
    <xf numFmtId="0" fontId="19" fillId="0" borderId="31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34" xfId="0" applyFont="1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Border="1" applyAlignment="1">
      <alignment horizontal="left"/>
    </xf>
    <xf numFmtId="0" fontId="0" fillId="33" borderId="34" xfId="0" applyFont="1" applyFill="1" applyBorder="1" applyAlignment="1">
      <alignment/>
    </xf>
    <xf numFmtId="0" fontId="0" fillId="34" borderId="34" xfId="0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34" borderId="32" xfId="0" applyFill="1" applyBorder="1" applyAlignment="1">
      <alignment/>
    </xf>
    <xf numFmtId="0" fontId="0" fillId="34" borderId="14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21" fillId="0" borderId="0" xfId="0" applyNumberFormat="1" applyFont="1" applyBorder="1" applyAlignment="1">
      <alignment horizontal="center" vertical="center"/>
    </xf>
    <xf numFmtId="173" fontId="13" fillId="0" borderId="0" xfId="0" applyNumberFormat="1" applyFont="1" applyAlignment="1">
      <alignment/>
    </xf>
    <xf numFmtId="173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73" fontId="49" fillId="0" borderId="0" xfId="0" applyNumberFormat="1" applyFont="1" applyBorder="1" applyAlignment="1">
      <alignment horizontal="center"/>
    </xf>
    <xf numFmtId="170" fontId="49" fillId="0" borderId="0" xfId="0" applyNumberFormat="1" applyFont="1" applyBorder="1" applyAlignment="1">
      <alignment horizontal="center"/>
    </xf>
    <xf numFmtId="173" fontId="19" fillId="0" borderId="15" xfId="0" applyNumberFormat="1" applyFont="1" applyBorder="1" applyAlignment="1">
      <alignment horizontal="center" vertical="center" wrapText="1"/>
    </xf>
    <xf numFmtId="170" fontId="19" fillId="0" borderId="15" xfId="0" applyNumberFormat="1" applyFont="1" applyBorder="1" applyAlignment="1">
      <alignment horizontal="center" vertical="center" wrapText="1"/>
    </xf>
    <xf numFmtId="170" fontId="19" fillId="0" borderId="15" xfId="0" applyNumberFormat="1" applyFont="1" applyFill="1" applyBorder="1" applyAlignment="1">
      <alignment horizontal="center" wrapText="1"/>
    </xf>
    <xf numFmtId="170" fontId="19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view="pageBreakPreview" zoomScale="70" zoomScaleSheetLayoutView="70" workbookViewId="0" topLeftCell="A37">
      <selection activeCell="J48" sqref="J48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245</v>
      </c>
      <c r="Q1" s="746" t="s">
        <v>421</v>
      </c>
    </row>
    <row r="2" spans="1:11" ht="15">
      <c r="A2" s="17" t="s">
        <v>246</v>
      </c>
      <c r="K2" s="95"/>
    </row>
    <row r="3" spans="1:8" ht="23.25">
      <c r="A3" s="220" t="s">
        <v>0</v>
      </c>
      <c r="H3" s="4"/>
    </row>
    <row r="4" spans="1:16" ht="24" thickBot="1">
      <c r="A4" s="220" t="s">
        <v>247</v>
      </c>
      <c r="G4" s="19"/>
      <c r="H4" s="19"/>
      <c r="I4" s="95" t="s">
        <v>407</v>
      </c>
      <c r="J4" s="19"/>
      <c r="K4" s="19"/>
      <c r="L4" s="19"/>
      <c r="M4" s="19"/>
      <c r="N4" s="95" t="s">
        <v>408</v>
      </c>
      <c r="O4" s="19"/>
      <c r="P4" s="19"/>
    </row>
    <row r="5" spans="1:17" s="5" customFormat="1" ht="58.5" customHeight="1" thickBot="1" thickTop="1">
      <c r="A5" s="96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419</v>
      </c>
      <c r="H5" s="36" t="s">
        <v>420</v>
      </c>
      <c r="I5" s="36" t="s">
        <v>4</v>
      </c>
      <c r="J5" s="36" t="s">
        <v>5</v>
      </c>
      <c r="K5" s="37" t="s">
        <v>6</v>
      </c>
      <c r="L5" s="38" t="str">
        <f>G5</f>
        <v>FINAL READING 01/12/2013</v>
      </c>
      <c r="M5" s="36" t="str">
        <f>H5</f>
        <v>INTIAL READING 01/11/2013</v>
      </c>
      <c r="N5" s="36" t="s">
        <v>4</v>
      </c>
      <c r="O5" s="36" t="s">
        <v>5</v>
      </c>
      <c r="P5" s="37" t="s">
        <v>6</v>
      </c>
      <c r="Q5" s="37" t="s">
        <v>318</v>
      </c>
    </row>
    <row r="6" spans="1:12" ht="6.75" customHeight="1" thickBot="1" thickTop="1">
      <c r="A6" s="8"/>
      <c r="B6" s="9"/>
      <c r="C6" s="8"/>
      <c r="D6" s="8"/>
      <c r="E6" s="8"/>
      <c r="F6" s="8"/>
      <c r="L6" s="98"/>
    </row>
    <row r="7" spans="1:17" ht="15.75" customHeight="1" thickTop="1">
      <c r="A7" s="343"/>
      <c r="B7" s="446"/>
      <c r="C7" s="411"/>
      <c r="D7" s="411"/>
      <c r="E7" s="411"/>
      <c r="F7" s="411"/>
      <c r="G7" s="24"/>
      <c r="H7" s="25"/>
      <c r="I7" s="25"/>
      <c r="J7" s="25"/>
      <c r="K7" s="33"/>
      <c r="L7" s="24"/>
      <c r="M7" s="25"/>
      <c r="N7" s="25"/>
      <c r="O7" s="25"/>
      <c r="P7" s="33"/>
      <c r="Q7" s="177"/>
    </row>
    <row r="8" spans="1:17" ht="15.75" customHeight="1">
      <c r="A8" s="345"/>
      <c r="B8" s="448" t="s">
        <v>14</v>
      </c>
      <c r="C8" s="427"/>
      <c r="D8" s="456"/>
      <c r="E8" s="456"/>
      <c r="F8" s="427"/>
      <c r="G8" s="433"/>
      <c r="H8" s="21"/>
      <c r="I8" s="21"/>
      <c r="J8" s="21"/>
      <c r="K8" s="236"/>
      <c r="L8" s="97"/>
      <c r="M8" s="21"/>
      <c r="N8" s="21"/>
      <c r="O8" s="21"/>
      <c r="P8" s="236"/>
      <c r="Q8" s="178"/>
    </row>
    <row r="9" spans="1:17" ht="18.75" customHeight="1">
      <c r="A9" s="345">
        <v>1</v>
      </c>
      <c r="B9" s="447" t="s">
        <v>15</v>
      </c>
      <c r="C9" s="427">
        <v>4864925</v>
      </c>
      <c r="D9" s="455" t="s">
        <v>12</v>
      </c>
      <c r="E9" s="418" t="s">
        <v>355</v>
      </c>
      <c r="F9" s="427">
        <v>-1000</v>
      </c>
      <c r="G9" s="436">
        <v>994928</v>
      </c>
      <c r="H9" s="437">
        <v>996775</v>
      </c>
      <c r="I9" s="437">
        <f>G9-H9</f>
        <v>-1847</v>
      </c>
      <c r="J9" s="437">
        <f aca="true" t="shared" si="0" ref="J9:J62">$F9*I9</f>
        <v>1847000</v>
      </c>
      <c r="K9" s="444">
        <f aca="true" t="shared" si="1" ref="K9:K62">J9/1000000</f>
        <v>1.847</v>
      </c>
      <c r="L9" s="436">
        <v>999254</v>
      </c>
      <c r="M9" s="437">
        <v>999254</v>
      </c>
      <c r="N9" s="437">
        <f>L9-M9</f>
        <v>0</v>
      </c>
      <c r="O9" s="437">
        <f aca="true" t="shared" si="2" ref="O9:O62">$F9*N9</f>
        <v>0</v>
      </c>
      <c r="P9" s="444">
        <f aca="true" t="shared" si="3" ref="P9:P62">O9/1000000</f>
        <v>0</v>
      </c>
      <c r="Q9" s="723"/>
    </row>
    <row r="10" spans="1:17" ht="16.5">
      <c r="A10" s="345">
        <v>2</v>
      </c>
      <c r="B10" s="447" t="s">
        <v>389</v>
      </c>
      <c r="C10" s="427">
        <v>5128432</v>
      </c>
      <c r="D10" s="455" t="s">
        <v>12</v>
      </c>
      <c r="E10" s="418" t="s">
        <v>355</v>
      </c>
      <c r="F10" s="427">
        <v>-1000</v>
      </c>
      <c r="G10" s="433">
        <v>998394</v>
      </c>
      <c r="H10" s="434">
        <v>999452</v>
      </c>
      <c r="I10" s="434">
        <f>G10-H10</f>
        <v>-1058</v>
      </c>
      <c r="J10" s="434">
        <f t="shared" si="0"/>
        <v>1058000</v>
      </c>
      <c r="K10" s="435">
        <f t="shared" si="1"/>
        <v>1.058</v>
      </c>
      <c r="L10" s="433">
        <v>998274</v>
      </c>
      <c r="M10" s="434">
        <v>998274</v>
      </c>
      <c r="N10" s="434">
        <f>L10-M10</f>
        <v>0</v>
      </c>
      <c r="O10" s="434">
        <f t="shared" si="2"/>
        <v>0</v>
      </c>
      <c r="P10" s="435">
        <f t="shared" si="3"/>
        <v>0</v>
      </c>
      <c r="Q10" s="688"/>
    </row>
    <row r="11" spans="1:17" ht="15.75" customHeight="1">
      <c r="A11" s="345">
        <v>3</v>
      </c>
      <c r="B11" s="447" t="s">
        <v>17</v>
      </c>
      <c r="C11" s="427">
        <v>4864905</v>
      </c>
      <c r="D11" s="455" t="s">
        <v>12</v>
      </c>
      <c r="E11" s="418" t="s">
        <v>355</v>
      </c>
      <c r="F11" s="427">
        <v>-1000</v>
      </c>
      <c r="G11" s="433">
        <v>10481</v>
      </c>
      <c r="H11" s="434">
        <v>12390</v>
      </c>
      <c r="I11" s="434">
        <f aca="true" t="shared" si="4" ref="I11:I62">G11-H11</f>
        <v>-1909</v>
      </c>
      <c r="J11" s="434">
        <f t="shared" si="0"/>
        <v>1909000</v>
      </c>
      <c r="K11" s="435">
        <f t="shared" si="1"/>
        <v>1.909</v>
      </c>
      <c r="L11" s="433">
        <v>996281</v>
      </c>
      <c r="M11" s="434">
        <v>996281</v>
      </c>
      <c r="N11" s="434">
        <f>L11-M11</f>
        <v>0</v>
      </c>
      <c r="O11" s="434">
        <f t="shared" si="2"/>
        <v>0</v>
      </c>
      <c r="P11" s="435">
        <f t="shared" si="3"/>
        <v>0</v>
      </c>
      <c r="Q11" s="178"/>
    </row>
    <row r="12" spans="1:17" ht="15.75" customHeight="1">
      <c r="A12" s="345"/>
      <c r="B12" s="448" t="s">
        <v>18</v>
      </c>
      <c r="C12" s="427"/>
      <c r="D12" s="456"/>
      <c r="E12" s="456"/>
      <c r="F12" s="427"/>
      <c r="G12" s="433"/>
      <c r="H12" s="434"/>
      <c r="I12" s="434"/>
      <c r="J12" s="434"/>
      <c r="K12" s="435"/>
      <c r="L12" s="433"/>
      <c r="M12" s="434"/>
      <c r="N12" s="434"/>
      <c r="O12" s="434"/>
      <c r="P12" s="435"/>
      <c r="Q12" s="178"/>
    </row>
    <row r="13" spans="1:17" ht="15.75" customHeight="1">
      <c r="A13" s="345">
        <v>4</v>
      </c>
      <c r="B13" s="447" t="s">
        <v>15</v>
      </c>
      <c r="C13" s="427">
        <v>4864912</v>
      </c>
      <c r="D13" s="455" t="s">
        <v>12</v>
      </c>
      <c r="E13" s="418" t="s">
        <v>355</v>
      </c>
      <c r="F13" s="427">
        <v>-1000</v>
      </c>
      <c r="G13" s="433">
        <v>975073</v>
      </c>
      <c r="H13" s="434">
        <v>975851</v>
      </c>
      <c r="I13" s="434">
        <f t="shared" si="4"/>
        <v>-778</v>
      </c>
      <c r="J13" s="434">
        <f t="shared" si="0"/>
        <v>778000</v>
      </c>
      <c r="K13" s="435">
        <f t="shared" si="1"/>
        <v>0.778</v>
      </c>
      <c r="L13" s="433">
        <v>976185</v>
      </c>
      <c r="M13" s="434">
        <v>976185</v>
      </c>
      <c r="N13" s="434">
        <f>L13-M13</f>
        <v>0</v>
      </c>
      <c r="O13" s="434">
        <f t="shared" si="2"/>
        <v>0</v>
      </c>
      <c r="P13" s="435">
        <f t="shared" si="3"/>
        <v>0</v>
      </c>
      <c r="Q13" s="178"/>
    </row>
    <row r="14" spans="1:17" ht="15.75" customHeight="1">
      <c r="A14" s="345">
        <v>5</v>
      </c>
      <c r="B14" s="447" t="s">
        <v>16</v>
      </c>
      <c r="C14" s="427">
        <v>4864913</v>
      </c>
      <c r="D14" s="455" t="s">
        <v>12</v>
      </c>
      <c r="E14" s="418" t="s">
        <v>355</v>
      </c>
      <c r="F14" s="427">
        <v>-1000</v>
      </c>
      <c r="G14" s="433">
        <v>918730</v>
      </c>
      <c r="H14" s="434">
        <v>919121</v>
      </c>
      <c r="I14" s="434">
        <f t="shared" si="4"/>
        <v>-391</v>
      </c>
      <c r="J14" s="434">
        <f t="shared" si="0"/>
        <v>391000</v>
      </c>
      <c r="K14" s="435">
        <f t="shared" si="1"/>
        <v>0.391</v>
      </c>
      <c r="L14" s="433">
        <v>941078</v>
      </c>
      <c r="M14" s="434">
        <v>941078</v>
      </c>
      <c r="N14" s="434">
        <f>L14-M14</f>
        <v>0</v>
      </c>
      <c r="O14" s="434">
        <f t="shared" si="2"/>
        <v>0</v>
      </c>
      <c r="P14" s="435">
        <f t="shared" si="3"/>
        <v>0</v>
      </c>
      <c r="Q14" s="178"/>
    </row>
    <row r="15" spans="1:17" ht="15.75" customHeight="1">
      <c r="A15" s="345"/>
      <c r="B15" s="448" t="s">
        <v>21</v>
      </c>
      <c r="C15" s="427"/>
      <c r="D15" s="456"/>
      <c r="E15" s="418"/>
      <c r="F15" s="427"/>
      <c r="G15" s="433"/>
      <c r="H15" s="434"/>
      <c r="I15" s="434"/>
      <c r="J15" s="434"/>
      <c r="K15" s="435"/>
      <c r="L15" s="433"/>
      <c r="M15" s="434"/>
      <c r="N15" s="434"/>
      <c r="O15" s="434"/>
      <c r="P15" s="435"/>
      <c r="Q15" s="178"/>
    </row>
    <row r="16" spans="1:17" ht="15.75" customHeight="1">
      <c r="A16" s="345">
        <v>6</v>
      </c>
      <c r="B16" s="447" t="s">
        <v>15</v>
      </c>
      <c r="C16" s="427">
        <v>4864982</v>
      </c>
      <c r="D16" s="455" t="s">
        <v>12</v>
      </c>
      <c r="E16" s="418" t="s">
        <v>355</v>
      </c>
      <c r="F16" s="427">
        <v>-1000</v>
      </c>
      <c r="G16" s="433">
        <v>19506</v>
      </c>
      <c r="H16" s="434">
        <v>18768</v>
      </c>
      <c r="I16" s="434">
        <f t="shared" si="4"/>
        <v>738</v>
      </c>
      <c r="J16" s="434">
        <f t="shared" si="0"/>
        <v>-738000</v>
      </c>
      <c r="K16" s="435">
        <f t="shared" si="1"/>
        <v>-0.738</v>
      </c>
      <c r="L16" s="433">
        <v>17166</v>
      </c>
      <c r="M16" s="434">
        <v>17166</v>
      </c>
      <c r="N16" s="434">
        <f>L16-M16</f>
        <v>0</v>
      </c>
      <c r="O16" s="434">
        <f t="shared" si="2"/>
        <v>0</v>
      </c>
      <c r="P16" s="435">
        <f t="shared" si="3"/>
        <v>0</v>
      </c>
      <c r="Q16" s="178"/>
    </row>
    <row r="17" spans="1:17" ht="15.75" customHeight="1">
      <c r="A17" s="345">
        <v>7</v>
      </c>
      <c r="B17" s="447" t="s">
        <v>16</v>
      </c>
      <c r="C17" s="427">
        <v>4864983</v>
      </c>
      <c r="D17" s="455" t="s">
        <v>12</v>
      </c>
      <c r="E17" s="418" t="s">
        <v>355</v>
      </c>
      <c r="F17" s="427">
        <v>-1000</v>
      </c>
      <c r="G17" s="433">
        <v>17708</v>
      </c>
      <c r="H17" s="434">
        <v>18849</v>
      </c>
      <c r="I17" s="434">
        <f t="shared" si="4"/>
        <v>-1141</v>
      </c>
      <c r="J17" s="434">
        <f t="shared" si="0"/>
        <v>1141000</v>
      </c>
      <c r="K17" s="435">
        <f t="shared" si="1"/>
        <v>1.141</v>
      </c>
      <c r="L17" s="433">
        <v>13102</v>
      </c>
      <c r="M17" s="434">
        <v>13102</v>
      </c>
      <c r="N17" s="434">
        <f>L17-M17</f>
        <v>0</v>
      </c>
      <c r="O17" s="434">
        <f t="shared" si="2"/>
        <v>0</v>
      </c>
      <c r="P17" s="435">
        <f t="shared" si="3"/>
        <v>0</v>
      </c>
      <c r="Q17" s="178"/>
    </row>
    <row r="18" spans="1:17" ht="20.25" customHeight="1">
      <c r="A18" s="345">
        <v>8</v>
      </c>
      <c r="B18" s="447" t="s">
        <v>22</v>
      </c>
      <c r="C18" s="427">
        <v>4864953</v>
      </c>
      <c r="D18" s="455" t="s">
        <v>12</v>
      </c>
      <c r="E18" s="418" t="s">
        <v>355</v>
      </c>
      <c r="F18" s="427">
        <v>-1250</v>
      </c>
      <c r="G18" s="433">
        <v>16043</v>
      </c>
      <c r="H18" s="434">
        <v>16697</v>
      </c>
      <c r="I18" s="434">
        <f>G18-H18</f>
        <v>-654</v>
      </c>
      <c r="J18" s="434">
        <f t="shared" si="0"/>
        <v>817500</v>
      </c>
      <c r="K18" s="435">
        <f t="shared" si="1"/>
        <v>0.8175</v>
      </c>
      <c r="L18" s="433">
        <v>995465</v>
      </c>
      <c r="M18" s="434">
        <v>995465</v>
      </c>
      <c r="N18" s="434">
        <f>L18-M18</f>
        <v>0</v>
      </c>
      <c r="O18" s="434">
        <f t="shared" si="2"/>
        <v>0</v>
      </c>
      <c r="P18" s="435">
        <f t="shared" si="3"/>
        <v>0</v>
      </c>
      <c r="Q18" s="605"/>
    </row>
    <row r="19" spans="1:17" ht="15.75" customHeight="1">
      <c r="A19" s="345">
        <v>9</v>
      </c>
      <c r="B19" s="447" t="s">
        <v>23</v>
      </c>
      <c r="C19" s="427">
        <v>4864984</v>
      </c>
      <c r="D19" s="455" t="s">
        <v>12</v>
      </c>
      <c r="E19" s="418" t="s">
        <v>355</v>
      </c>
      <c r="F19" s="427">
        <v>-1000</v>
      </c>
      <c r="G19" s="433">
        <v>11259</v>
      </c>
      <c r="H19" s="434">
        <v>12519</v>
      </c>
      <c r="I19" s="434">
        <f t="shared" si="4"/>
        <v>-1260</v>
      </c>
      <c r="J19" s="434">
        <f t="shared" si="0"/>
        <v>1260000</v>
      </c>
      <c r="K19" s="435">
        <f t="shared" si="1"/>
        <v>1.26</v>
      </c>
      <c r="L19" s="433">
        <v>985268</v>
      </c>
      <c r="M19" s="434">
        <v>985268</v>
      </c>
      <c r="N19" s="434">
        <f>L19-M19</f>
        <v>0</v>
      </c>
      <c r="O19" s="434">
        <f t="shared" si="2"/>
        <v>0</v>
      </c>
      <c r="P19" s="435">
        <f t="shared" si="3"/>
        <v>0</v>
      </c>
      <c r="Q19" s="178"/>
    </row>
    <row r="20" spans="1:17" ht="15.75" customHeight="1">
      <c r="A20" s="345"/>
      <c r="B20" s="448" t="s">
        <v>24</v>
      </c>
      <c r="C20" s="427"/>
      <c r="D20" s="456"/>
      <c r="E20" s="418"/>
      <c r="F20" s="427"/>
      <c r="G20" s="433"/>
      <c r="H20" s="434"/>
      <c r="I20" s="434"/>
      <c r="J20" s="434"/>
      <c r="K20" s="435"/>
      <c r="L20" s="433"/>
      <c r="M20" s="434"/>
      <c r="N20" s="434"/>
      <c r="O20" s="434"/>
      <c r="P20" s="435"/>
      <c r="Q20" s="178"/>
    </row>
    <row r="21" spans="1:17" ht="15.75" customHeight="1">
      <c r="A21" s="345">
        <v>10</v>
      </c>
      <c r="B21" s="447" t="s">
        <v>15</v>
      </c>
      <c r="C21" s="427">
        <v>4864939</v>
      </c>
      <c r="D21" s="455" t="s">
        <v>12</v>
      </c>
      <c r="E21" s="418" t="s">
        <v>355</v>
      </c>
      <c r="F21" s="427">
        <v>-1000</v>
      </c>
      <c r="G21" s="433">
        <v>31019</v>
      </c>
      <c r="H21" s="434">
        <v>30966</v>
      </c>
      <c r="I21" s="434">
        <f t="shared" si="4"/>
        <v>53</v>
      </c>
      <c r="J21" s="434">
        <f t="shared" si="0"/>
        <v>-53000</v>
      </c>
      <c r="K21" s="435">
        <f t="shared" si="1"/>
        <v>-0.053</v>
      </c>
      <c r="L21" s="433">
        <v>9097</v>
      </c>
      <c r="M21" s="434">
        <v>9097</v>
      </c>
      <c r="N21" s="434">
        <f>L21-M21</f>
        <v>0</v>
      </c>
      <c r="O21" s="434">
        <f t="shared" si="2"/>
        <v>0</v>
      </c>
      <c r="P21" s="435">
        <f t="shared" si="3"/>
        <v>0</v>
      </c>
      <c r="Q21" s="178"/>
    </row>
    <row r="22" spans="1:17" ht="15.75" customHeight="1">
      <c r="A22" s="345">
        <v>11</v>
      </c>
      <c r="B22" s="447" t="s">
        <v>25</v>
      </c>
      <c r="C22" s="427">
        <v>4864940</v>
      </c>
      <c r="D22" s="455" t="s">
        <v>12</v>
      </c>
      <c r="E22" s="418" t="s">
        <v>355</v>
      </c>
      <c r="F22" s="427">
        <v>-1000</v>
      </c>
      <c r="G22" s="433">
        <v>995100</v>
      </c>
      <c r="H22" s="434">
        <v>995729</v>
      </c>
      <c r="I22" s="434">
        <f t="shared" si="4"/>
        <v>-629</v>
      </c>
      <c r="J22" s="434">
        <f t="shared" si="0"/>
        <v>629000</v>
      </c>
      <c r="K22" s="435">
        <f t="shared" si="1"/>
        <v>0.629</v>
      </c>
      <c r="L22" s="433">
        <v>3866</v>
      </c>
      <c r="M22" s="434">
        <v>3866</v>
      </c>
      <c r="N22" s="434">
        <f>L22-M22</f>
        <v>0</v>
      </c>
      <c r="O22" s="434">
        <f t="shared" si="2"/>
        <v>0</v>
      </c>
      <c r="P22" s="435">
        <f t="shared" si="3"/>
        <v>0</v>
      </c>
      <c r="Q22" s="178"/>
    </row>
    <row r="23" spans="1:17" ht="16.5">
      <c r="A23" s="345">
        <v>12</v>
      </c>
      <c r="B23" s="447" t="s">
        <v>22</v>
      </c>
      <c r="C23" s="427">
        <v>5128410</v>
      </c>
      <c r="D23" s="455" t="s">
        <v>12</v>
      </c>
      <c r="E23" s="418" t="s">
        <v>355</v>
      </c>
      <c r="F23" s="427">
        <v>-1000</v>
      </c>
      <c r="G23" s="433">
        <v>996000</v>
      </c>
      <c r="H23" s="434">
        <v>996354</v>
      </c>
      <c r="I23" s="434">
        <f>G23-H23</f>
        <v>-354</v>
      </c>
      <c r="J23" s="434">
        <f t="shared" si="0"/>
        <v>354000</v>
      </c>
      <c r="K23" s="435">
        <f t="shared" si="1"/>
        <v>0.354</v>
      </c>
      <c r="L23" s="433">
        <v>999329</v>
      </c>
      <c r="M23" s="434">
        <v>999335</v>
      </c>
      <c r="N23" s="434">
        <f>L23-M23</f>
        <v>-6</v>
      </c>
      <c r="O23" s="434">
        <f t="shared" si="2"/>
        <v>6000</v>
      </c>
      <c r="P23" s="435">
        <f t="shared" si="3"/>
        <v>0.006</v>
      </c>
      <c r="Q23" s="605"/>
    </row>
    <row r="24" spans="1:17" ht="18.75" customHeight="1">
      <c r="A24" s="345">
        <v>13</v>
      </c>
      <c r="B24" s="447" t="s">
        <v>26</v>
      </c>
      <c r="C24" s="427">
        <v>4865060</v>
      </c>
      <c r="D24" s="455" t="s">
        <v>12</v>
      </c>
      <c r="E24" s="418" t="s">
        <v>355</v>
      </c>
      <c r="F24" s="427">
        <v>1000</v>
      </c>
      <c r="G24" s="433">
        <v>915695</v>
      </c>
      <c r="H24" s="434">
        <v>916954</v>
      </c>
      <c r="I24" s="434">
        <f t="shared" si="4"/>
        <v>-1259</v>
      </c>
      <c r="J24" s="434">
        <f t="shared" si="0"/>
        <v>-1259000</v>
      </c>
      <c r="K24" s="435">
        <f t="shared" si="1"/>
        <v>-1.259</v>
      </c>
      <c r="L24" s="433">
        <v>920513</v>
      </c>
      <c r="M24" s="434">
        <v>920513</v>
      </c>
      <c r="N24" s="434">
        <f>L24-M24</f>
        <v>0</v>
      </c>
      <c r="O24" s="434">
        <f t="shared" si="2"/>
        <v>0</v>
      </c>
      <c r="P24" s="435">
        <f t="shared" si="3"/>
        <v>0</v>
      </c>
      <c r="Q24" s="178" t="s">
        <v>423</v>
      </c>
    </row>
    <row r="25" spans="1:17" ht="15.75" customHeight="1">
      <c r="A25" s="345"/>
      <c r="B25" s="448" t="s">
        <v>27</v>
      </c>
      <c r="C25" s="427"/>
      <c r="D25" s="456"/>
      <c r="E25" s="418"/>
      <c r="F25" s="427"/>
      <c r="G25" s="433"/>
      <c r="H25" s="434"/>
      <c r="I25" s="434"/>
      <c r="J25" s="434"/>
      <c r="K25" s="435"/>
      <c r="L25" s="433"/>
      <c r="M25" s="434"/>
      <c r="N25" s="434"/>
      <c r="O25" s="434"/>
      <c r="P25" s="435"/>
      <c r="Q25" s="178"/>
    </row>
    <row r="26" spans="1:17" ht="15.75" customHeight="1">
      <c r="A26" s="345">
        <v>14</v>
      </c>
      <c r="B26" s="447" t="s">
        <v>15</v>
      </c>
      <c r="C26" s="427">
        <v>4865034</v>
      </c>
      <c r="D26" s="455" t="s">
        <v>12</v>
      </c>
      <c r="E26" s="418" t="s">
        <v>355</v>
      </c>
      <c r="F26" s="427">
        <v>-1000</v>
      </c>
      <c r="G26" s="433">
        <v>993440</v>
      </c>
      <c r="H26" s="434">
        <v>994709</v>
      </c>
      <c r="I26" s="434">
        <f t="shared" si="4"/>
        <v>-1269</v>
      </c>
      <c r="J26" s="434">
        <f t="shared" si="0"/>
        <v>1269000</v>
      </c>
      <c r="K26" s="435">
        <f t="shared" si="1"/>
        <v>1.269</v>
      </c>
      <c r="L26" s="433">
        <v>16927</v>
      </c>
      <c r="M26" s="434">
        <v>16927</v>
      </c>
      <c r="N26" s="434">
        <f>L26-M26</f>
        <v>0</v>
      </c>
      <c r="O26" s="434">
        <f t="shared" si="2"/>
        <v>0</v>
      </c>
      <c r="P26" s="435">
        <f t="shared" si="3"/>
        <v>0</v>
      </c>
      <c r="Q26" s="178"/>
    </row>
    <row r="27" spans="1:17" ht="15.75" customHeight="1">
      <c r="A27" s="345">
        <v>15</v>
      </c>
      <c r="B27" s="447" t="s">
        <v>16</v>
      </c>
      <c r="C27" s="427">
        <v>4865035</v>
      </c>
      <c r="D27" s="455" t="s">
        <v>12</v>
      </c>
      <c r="E27" s="418" t="s">
        <v>355</v>
      </c>
      <c r="F27" s="427">
        <v>-1000</v>
      </c>
      <c r="G27" s="433">
        <v>383</v>
      </c>
      <c r="H27" s="434">
        <v>939</v>
      </c>
      <c r="I27" s="434">
        <f t="shared" si="4"/>
        <v>-556</v>
      </c>
      <c r="J27" s="434">
        <f t="shared" si="0"/>
        <v>556000</v>
      </c>
      <c r="K27" s="435">
        <f t="shared" si="1"/>
        <v>0.556</v>
      </c>
      <c r="L27" s="433">
        <v>19649</v>
      </c>
      <c r="M27" s="434">
        <v>19649</v>
      </c>
      <c r="N27" s="434">
        <f>L27-M27</f>
        <v>0</v>
      </c>
      <c r="O27" s="434">
        <f t="shared" si="2"/>
        <v>0</v>
      </c>
      <c r="P27" s="435">
        <f t="shared" si="3"/>
        <v>0</v>
      </c>
      <c r="Q27" s="178"/>
    </row>
    <row r="28" spans="1:17" ht="15.75" customHeight="1">
      <c r="A28" s="345">
        <v>16</v>
      </c>
      <c r="B28" s="447" t="s">
        <v>17</v>
      </c>
      <c r="C28" s="427">
        <v>4865052</v>
      </c>
      <c r="D28" s="455" t="s">
        <v>12</v>
      </c>
      <c r="E28" s="418" t="s">
        <v>355</v>
      </c>
      <c r="F28" s="427">
        <v>-1000</v>
      </c>
      <c r="G28" s="433">
        <v>744</v>
      </c>
      <c r="H28" s="434">
        <v>507</v>
      </c>
      <c r="I28" s="434">
        <f t="shared" si="4"/>
        <v>237</v>
      </c>
      <c r="J28" s="434">
        <f t="shared" si="0"/>
        <v>-237000</v>
      </c>
      <c r="K28" s="435">
        <f t="shared" si="1"/>
        <v>-0.237</v>
      </c>
      <c r="L28" s="433">
        <v>999938</v>
      </c>
      <c r="M28" s="434">
        <v>999938</v>
      </c>
      <c r="N28" s="434">
        <f>L28-M28</f>
        <v>0</v>
      </c>
      <c r="O28" s="434">
        <f t="shared" si="2"/>
        <v>0</v>
      </c>
      <c r="P28" s="435">
        <f t="shared" si="3"/>
        <v>0</v>
      </c>
      <c r="Q28" s="178"/>
    </row>
    <row r="29" spans="1:17" ht="15.75" customHeight="1">
      <c r="A29" s="345"/>
      <c r="B29" s="448" t="s">
        <v>28</v>
      </c>
      <c r="C29" s="427"/>
      <c r="D29" s="456"/>
      <c r="E29" s="418"/>
      <c r="F29" s="427"/>
      <c r="G29" s="433"/>
      <c r="H29" s="434"/>
      <c r="I29" s="434"/>
      <c r="J29" s="434"/>
      <c r="K29" s="435"/>
      <c r="L29" s="433"/>
      <c r="M29" s="434"/>
      <c r="N29" s="434"/>
      <c r="O29" s="434"/>
      <c r="P29" s="435"/>
      <c r="Q29" s="178"/>
    </row>
    <row r="30" spans="1:17" ht="15.75" customHeight="1">
      <c r="A30" s="345">
        <v>17</v>
      </c>
      <c r="B30" s="447" t="s">
        <v>29</v>
      </c>
      <c r="C30" s="427">
        <v>4864800</v>
      </c>
      <c r="D30" s="455" t="s">
        <v>12</v>
      </c>
      <c r="E30" s="418" t="s">
        <v>355</v>
      </c>
      <c r="F30" s="427">
        <v>200</v>
      </c>
      <c r="G30" s="436">
        <v>999990</v>
      </c>
      <c r="H30" s="437">
        <v>999929</v>
      </c>
      <c r="I30" s="437">
        <f>G30-H30</f>
        <v>61</v>
      </c>
      <c r="J30" s="437">
        <f t="shared" si="0"/>
        <v>12200</v>
      </c>
      <c r="K30" s="444">
        <f t="shared" si="1"/>
        <v>0.0122</v>
      </c>
      <c r="L30" s="436">
        <v>993169</v>
      </c>
      <c r="M30" s="437">
        <v>993212</v>
      </c>
      <c r="N30" s="437">
        <f aca="true" t="shared" si="5" ref="N30:N35">L30-M30</f>
        <v>-43</v>
      </c>
      <c r="O30" s="437">
        <f t="shared" si="2"/>
        <v>-8600</v>
      </c>
      <c r="P30" s="444">
        <f t="shared" si="3"/>
        <v>-0.0086</v>
      </c>
      <c r="Q30" s="572"/>
    </row>
    <row r="31" spans="1:17" ht="15.75" customHeight="1">
      <c r="A31" s="345">
        <v>18</v>
      </c>
      <c r="B31" s="447" t="s">
        <v>30</v>
      </c>
      <c r="C31" s="427">
        <v>4864887</v>
      </c>
      <c r="D31" s="455" t="s">
        <v>12</v>
      </c>
      <c r="E31" s="418" t="s">
        <v>355</v>
      </c>
      <c r="F31" s="427">
        <v>1000</v>
      </c>
      <c r="G31" s="433">
        <v>307</v>
      </c>
      <c r="H31" s="434">
        <v>246</v>
      </c>
      <c r="I31" s="434">
        <f t="shared" si="4"/>
        <v>61</v>
      </c>
      <c r="J31" s="434">
        <f t="shared" si="0"/>
        <v>61000</v>
      </c>
      <c r="K31" s="435">
        <f t="shared" si="1"/>
        <v>0.061</v>
      </c>
      <c r="L31" s="433">
        <v>29304</v>
      </c>
      <c r="M31" s="434">
        <v>29313</v>
      </c>
      <c r="N31" s="434">
        <f t="shared" si="5"/>
        <v>-9</v>
      </c>
      <c r="O31" s="434">
        <f t="shared" si="2"/>
        <v>-9000</v>
      </c>
      <c r="P31" s="435">
        <f t="shared" si="3"/>
        <v>-0.009</v>
      </c>
      <c r="Q31" s="178"/>
    </row>
    <row r="32" spans="1:17" ht="15.75" customHeight="1">
      <c r="A32" s="345">
        <v>19</v>
      </c>
      <c r="B32" s="447" t="s">
        <v>31</v>
      </c>
      <c r="C32" s="427">
        <v>4864798</v>
      </c>
      <c r="D32" s="455" t="s">
        <v>12</v>
      </c>
      <c r="E32" s="418" t="s">
        <v>355</v>
      </c>
      <c r="F32" s="427">
        <v>100</v>
      </c>
      <c r="G32" s="433">
        <v>2535</v>
      </c>
      <c r="H32" s="434">
        <v>2414</v>
      </c>
      <c r="I32" s="434">
        <f t="shared" si="4"/>
        <v>121</v>
      </c>
      <c r="J32" s="434">
        <f t="shared" si="0"/>
        <v>12100</v>
      </c>
      <c r="K32" s="435">
        <f t="shared" si="1"/>
        <v>0.0121</v>
      </c>
      <c r="L32" s="433">
        <v>154875</v>
      </c>
      <c r="M32" s="434">
        <v>154863</v>
      </c>
      <c r="N32" s="434">
        <f t="shared" si="5"/>
        <v>12</v>
      </c>
      <c r="O32" s="434">
        <f t="shared" si="2"/>
        <v>1200</v>
      </c>
      <c r="P32" s="435">
        <f t="shared" si="3"/>
        <v>0.0012</v>
      </c>
      <c r="Q32" s="178"/>
    </row>
    <row r="33" spans="1:17" ht="15.75" customHeight="1">
      <c r="A33" s="345">
        <v>20</v>
      </c>
      <c r="B33" s="447" t="s">
        <v>32</v>
      </c>
      <c r="C33" s="427">
        <v>4864799</v>
      </c>
      <c r="D33" s="455" t="s">
        <v>12</v>
      </c>
      <c r="E33" s="418" t="s">
        <v>355</v>
      </c>
      <c r="F33" s="427">
        <v>100</v>
      </c>
      <c r="G33" s="433">
        <v>7141</v>
      </c>
      <c r="H33" s="434">
        <v>5117</v>
      </c>
      <c r="I33" s="434">
        <f t="shared" si="4"/>
        <v>2024</v>
      </c>
      <c r="J33" s="434">
        <f t="shared" si="0"/>
        <v>202400</v>
      </c>
      <c r="K33" s="435">
        <f t="shared" si="1"/>
        <v>0.2024</v>
      </c>
      <c r="L33" s="433">
        <v>228980</v>
      </c>
      <c r="M33" s="434">
        <v>228865</v>
      </c>
      <c r="N33" s="434">
        <f t="shared" si="5"/>
        <v>115</v>
      </c>
      <c r="O33" s="434">
        <f t="shared" si="2"/>
        <v>11500</v>
      </c>
      <c r="P33" s="435">
        <f t="shared" si="3"/>
        <v>0.0115</v>
      </c>
      <c r="Q33" s="178"/>
    </row>
    <row r="34" spans="1:17" ht="15.75" customHeight="1">
      <c r="A34" s="345">
        <v>21</v>
      </c>
      <c r="B34" s="447" t="s">
        <v>33</v>
      </c>
      <c r="C34" s="427">
        <v>4864888</v>
      </c>
      <c r="D34" s="455" t="s">
        <v>12</v>
      </c>
      <c r="E34" s="418" t="s">
        <v>355</v>
      </c>
      <c r="F34" s="427">
        <v>1000</v>
      </c>
      <c r="G34" s="433">
        <v>996139</v>
      </c>
      <c r="H34" s="434">
        <v>996042</v>
      </c>
      <c r="I34" s="434">
        <f t="shared" si="4"/>
        <v>97</v>
      </c>
      <c r="J34" s="434">
        <f t="shared" si="0"/>
        <v>97000</v>
      </c>
      <c r="K34" s="435">
        <f t="shared" si="1"/>
        <v>0.097</v>
      </c>
      <c r="L34" s="433">
        <v>3978</v>
      </c>
      <c r="M34" s="434">
        <v>3970</v>
      </c>
      <c r="N34" s="434">
        <f t="shared" si="5"/>
        <v>8</v>
      </c>
      <c r="O34" s="434">
        <f t="shared" si="2"/>
        <v>8000</v>
      </c>
      <c r="P34" s="435">
        <f t="shared" si="3"/>
        <v>0.008</v>
      </c>
      <c r="Q34" s="178"/>
    </row>
    <row r="35" spans="1:17" ht="21" customHeight="1">
      <c r="A35" s="345">
        <v>22</v>
      </c>
      <c r="B35" s="447" t="s">
        <v>383</v>
      </c>
      <c r="C35" s="427">
        <v>5128402</v>
      </c>
      <c r="D35" s="455" t="s">
        <v>12</v>
      </c>
      <c r="E35" s="418" t="s">
        <v>355</v>
      </c>
      <c r="F35" s="427">
        <v>1000</v>
      </c>
      <c r="G35" s="433">
        <v>1000019</v>
      </c>
      <c r="H35" s="434">
        <v>999949</v>
      </c>
      <c r="I35" s="434">
        <f>G35-H35</f>
        <v>70</v>
      </c>
      <c r="J35" s="434">
        <f t="shared" si="0"/>
        <v>70000</v>
      </c>
      <c r="K35" s="435">
        <f t="shared" si="1"/>
        <v>0.07</v>
      </c>
      <c r="L35" s="433">
        <v>8163</v>
      </c>
      <c r="M35" s="434">
        <v>8114</v>
      </c>
      <c r="N35" s="434">
        <f t="shared" si="5"/>
        <v>49</v>
      </c>
      <c r="O35" s="434">
        <f t="shared" si="2"/>
        <v>49000</v>
      </c>
      <c r="P35" s="435">
        <f t="shared" si="3"/>
        <v>0.049</v>
      </c>
      <c r="Q35" s="605"/>
    </row>
    <row r="36" spans="1:17" ht="15.75" customHeight="1">
      <c r="A36" s="345"/>
      <c r="B36" s="449" t="s">
        <v>34</v>
      </c>
      <c r="C36" s="427"/>
      <c r="D36" s="455"/>
      <c r="E36" s="418"/>
      <c r="F36" s="427"/>
      <c r="G36" s="433"/>
      <c r="H36" s="434"/>
      <c r="I36" s="434"/>
      <c r="J36" s="434"/>
      <c r="K36" s="435"/>
      <c r="L36" s="433"/>
      <c r="M36" s="434"/>
      <c r="N36" s="434"/>
      <c r="O36" s="434"/>
      <c r="P36" s="435"/>
      <c r="Q36" s="178"/>
    </row>
    <row r="37" spans="1:17" ht="15.75" customHeight="1">
      <c r="A37" s="345">
        <v>23</v>
      </c>
      <c r="B37" s="447" t="s">
        <v>380</v>
      </c>
      <c r="C37" s="427">
        <v>4865057</v>
      </c>
      <c r="D37" s="455" t="s">
        <v>12</v>
      </c>
      <c r="E37" s="418" t="s">
        <v>355</v>
      </c>
      <c r="F37" s="427">
        <v>1000</v>
      </c>
      <c r="G37" s="433">
        <v>645873</v>
      </c>
      <c r="H37" s="434">
        <v>647074</v>
      </c>
      <c r="I37" s="434">
        <f t="shared" si="4"/>
        <v>-1201</v>
      </c>
      <c r="J37" s="434">
        <f t="shared" si="0"/>
        <v>-1201000</v>
      </c>
      <c r="K37" s="435">
        <f t="shared" si="1"/>
        <v>-1.201</v>
      </c>
      <c r="L37" s="433">
        <v>798973</v>
      </c>
      <c r="M37" s="434">
        <v>798973</v>
      </c>
      <c r="N37" s="434">
        <f>L37-M37</f>
        <v>0</v>
      </c>
      <c r="O37" s="434">
        <f t="shared" si="2"/>
        <v>0</v>
      </c>
      <c r="P37" s="435">
        <f t="shared" si="3"/>
        <v>0</v>
      </c>
      <c r="Q37" s="605"/>
    </row>
    <row r="38" spans="1:17" ht="15.75" customHeight="1">
      <c r="A38" s="345">
        <v>24</v>
      </c>
      <c r="B38" s="447" t="s">
        <v>381</v>
      </c>
      <c r="C38" s="427">
        <v>4865058</v>
      </c>
      <c r="D38" s="455" t="s">
        <v>12</v>
      </c>
      <c r="E38" s="418" t="s">
        <v>355</v>
      </c>
      <c r="F38" s="427">
        <v>1000</v>
      </c>
      <c r="G38" s="433">
        <v>653273</v>
      </c>
      <c r="H38" s="434">
        <v>654647</v>
      </c>
      <c r="I38" s="434">
        <f t="shared" si="4"/>
        <v>-1374</v>
      </c>
      <c r="J38" s="434">
        <f t="shared" si="0"/>
        <v>-1374000</v>
      </c>
      <c r="K38" s="435">
        <f t="shared" si="1"/>
        <v>-1.374</v>
      </c>
      <c r="L38" s="433">
        <v>832153</v>
      </c>
      <c r="M38" s="434">
        <v>832153</v>
      </c>
      <c r="N38" s="434">
        <f>L38-M38</f>
        <v>0</v>
      </c>
      <c r="O38" s="434">
        <f t="shared" si="2"/>
        <v>0</v>
      </c>
      <c r="P38" s="435">
        <f t="shared" si="3"/>
        <v>0</v>
      </c>
      <c r="Q38" s="605"/>
    </row>
    <row r="39" spans="1:17" ht="15.75" customHeight="1">
      <c r="A39" s="345">
        <v>25</v>
      </c>
      <c r="B39" s="447" t="s">
        <v>35</v>
      </c>
      <c r="C39" s="427">
        <v>4864889</v>
      </c>
      <c r="D39" s="455" t="s">
        <v>12</v>
      </c>
      <c r="E39" s="418" t="s">
        <v>355</v>
      </c>
      <c r="F39" s="427">
        <v>1000</v>
      </c>
      <c r="G39" s="433">
        <v>992704</v>
      </c>
      <c r="H39" s="434">
        <v>992586</v>
      </c>
      <c r="I39" s="434">
        <f t="shared" si="4"/>
        <v>118</v>
      </c>
      <c r="J39" s="434">
        <f t="shared" si="0"/>
        <v>118000</v>
      </c>
      <c r="K39" s="435">
        <f t="shared" si="1"/>
        <v>0.118</v>
      </c>
      <c r="L39" s="433">
        <v>998586</v>
      </c>
      <c r="M39" s="434">
        <v>998586</v>
      </c>
      <c r="N39" s="434">
        <f>L39-M39</f>
        <v>0</v>
      </c>
      <c r="O39" s="434">
        <f t="shared" si="2"/>
        <v>0</v>
      </c>
      <c r="P39" s="435">
        <f t="shared" si="3"/>
        <v>0</v>
      </c>
      <c r="Q39" s="178"/>
    </row>
    <row r="40" spans="1:17" ht="24" customHeight="1">
      <c r="A40" s="345"/>
      <c r="B40" s="447" t="s">
        <v>35</v>
      </c>
      <c r="C40" s="427">
        <v>4864889</v>
      </c>
      <c r="D40" s="455" t="s">
        <v>12</v>
      </c>
      <c r="E40" s="418" t="s">
        <v>355</v>
      </c>
      <c r="F40" s="427">
        <v>1000</v>
      </c>
      <c r="G40" s="433"/>
      <c r="H40" s="434"/>
      <c r="I40" s="434"/>
      <c r="J40" s="434"/>
      <c r="K40" s="435">
        <v>0.09023529411764705</v>
      </c>
      <c r="L40" s="433"/>
      <c r="M40" s="434"/>
      <c r="N40" s="434"/>
      <c r="O40" s="434"/>
      <c r="P40" s="435">
        <v>0</v>
      </c>
      <c r="Q40" s="708" t="s">
        <v>424</v>
      </c>
    </row>
    <row r="41" spans="1:17" ht="15.75" customHeight="1">
      <c r="A41" s="345">
        <v>26</v>
      </c>
      <c r="B41" s="447" t="s">
        <v>36</v>
      </c>
      <c r="C41" s="427">
        <v>5128405</v>
      </c>
      <c r="D41" s="455" t="s">
        <v>12</v>
      </c>
      <c r="E41" s="418" t="s">
        <v>355</v>
      </c>
      <c r="F41" s="427">
        <v>500</v>
      </c>
      <c r="G41" s="433">
        <v>1571</v>
      </c>
      <c r="H41" s="434">
        <v>1252</v>
      </c>
      <c r="I41" s="434">
        <f t="shared" si="4"/>
        <v>319</v>
      </c>
      <c r="J41" s="434">
        <f t="shared" si="0"/>
        <v>159500</v>
      </c>
      <c r="K41" s="435">
        <f t="shared" si="1"/>
        <v>0.1595</v>
      </c>
      <c r="L41" s="433">
        <v>2036</v>
      </c>
      <c r="M41" s="434">
        <v>2036</v>
      </c>
      <c r="N41" s="434">
        <f>L41-M41</f>
        <v>0</v>
      </c>
      <c r="O41" s="434">
        <f t="shared" si="2"/>
        <v>0</v>
      </c>
      <c r="P41" s="435">
        <f t="shared" si="3"/>
        <v>0</v>
      </c>
      <c r="Q41" s="178"/>
    </row>
    <row r="42" spans="1:17" ht="16.5" customHeight="1">
      <c r="A42" s="345"/>
      <c r="B42" s="448" t="s">
        <v>37</v>
      </c>
      <c r="C42" s="427"/>
      <c r="D42" s="456"/>
      <c r="E42" s="418"/>
      <c r="F42" s="427"/>
      <c r="G42" s="433"/>
      <c r="H42" s="434"/>
      <c r="I42" s="434"/>
      <c r="J42" s="434"/>
      <c r="K42" s="435"/>
      <c r="L42" s="433"/>
      <c r="M42" s="434"/>
      <c r="N42" s="434"/>
      <c r="O42" s="434"/>
      <c r="P42" s="435"/>
      <c r="Q42" s="178"/>
    </row>
    <row r="43" spans="1:17" ht="17.25" customHeight="1">
      <c r="A43" s="345">
        <v>27</v>
      </c>
      <c r="B43" s="447" t="s">
        <v>38</v>
      </c>
      <c r="C43" s="427">
        <v>4865054</v>
      </c>
      <c r="D43" s="455" t="s">
        <v>12</v>
      </c>
      <c r="E43" s="418" t="s">
        <v>355</v>
      </c>
      <c r="F43" s="427">
        <v>-1000</v>
      </c>
      <c r="G43" s="433">
        <v>14379</v>
      </c>
      <c r="H43" s="434">
        <v>14062</v>
      </c>
      <c r="I43" s="434">
        <f t="shared" si="4"/>
        <v>317</v>
      </c>
      <c r="J43" s="434">
        <f t="shared" si="0"/>
        <v>-317000</v>
      </c>
      <c r="K43" s="435">
        <f t="shared" si="1"/>
        <v>-0.317</v>
      </c>
      <c r="L43" s="433">
        <v>981889</v>
      </c>
      <c r="M43" s="507">
        <v>981889</v>
      </c>
      <c r="N43" s="434">
        <f>L43-M43</f>
        <v>0</v>
      </c>
      <c r="O43" s="434">
        <f t="shared" si="2"/>
        <v>0</v>
      </c>
      <c r="P43" s="435">
        <f t="shared" si="3"/>
        <v>0</v>
      </c>
      <c r="Q43" s="178"/>
    </row>
    <row r="44" spans="1:17" ht="17.25" customHeight="1">
      <c r="A44" s="345">
        <v>28</v>
      </c>
      <c r="B44" s="447" t="s">
        <v>16</v>
      </c>
      <c r="C44" s="427">
        <v>4865036</v>
      </c>
      <c r="D44" s="455" t="s">
        <v>12</v>
      </c>
      <c r="E44" s="418" t="s">
        <v>355</v>
      </c>
      <c r="F44" s="427">
        <v>-1000</v>
      </c>
      <c r="G44" s="345">
        <v>2129</v>
      </c>
      <c r="H44" s="434">
        <v>976</v>
      </c>
      <c r="I44" s="346">
        <f>G44-H44</f>
        <v>1153</v>
      </c>
      <c r="J44" s="346">
        <f t="shared" si="0"/>
        <v>-1153000</v>
      </c>
      <c r="K44" s="729">
        <f t="shared" si="1"/>
        <v>-1.153</v>
      </c>
      <c r="L44" s="345">
        <v>999835</v>
      </c>
      <c r="M44" s="346">
        <v>999835</v>
      </c>
      <c r="N44" s="346">
        <f>L44-M44</f>
        <v>0</v>
      </c>
      <c r="O44" s="346">
        <f t="shared" si="2"/>
        <v>0</v>
      </c>
      <c r="P44" s="729">
        <f t="shared" si="3"/>
        <v>0</v>
      </c>
      <c r="Q44" s="726"/>
    </row>
    <row r="45" spans="1:17" ht="15.75" customHeight="1">
      <c r="A45" s="345"/>
      <c r="B45" s="448" t="s">
        <v>39</v>
      </c>
      <c r="C45" s="427"/>
      <c r="D45" s="456"/>
      <c r="E45" s="418"/>
      <c r="F45" s="427"/>
      <c r="G45" s="433"/>
      <c r="H45" s="434"/>
      <c r="I45" s="434"/>
      <c r="J45" s="434"/>
      <c r="K45" s="435"/>
      <c r="L45" s="433"/>
      <c r="M45" s="434"/>
      <c r="N45" s="434"/>
      <c r="O45" s="434"/>
      <c r="P45" s="435"/>
      <c r="Q45" s="178"/>
    </row>
    <row r="46" spans="1:17" ht="15.75" customHeight="1">
      <c r="A46" s="345">
        <v>29</v>
      </c>
      <c r="B46" s="447" t="s">
        <v>40</v>
      </c>
      <c r="C46" s="427">
        <v>4865056</v>
      </c>
      <c r="D46" s="455" t="s">
        <v>12</v>
      </c>
      <c r="E46" s="418" t="s">
        <v>355</v>
      </c>
      <c r="F46" s="427">
        <v>-1000</v>
      </c>
      <c r="G46" s="433">
        <v>993211</v>
      </c>
      <c r="H46" s="434">
        <v>992547</v>
      </c>
      <c r="I46" s="434">
        <f t="shared" si="4"/>
        <v>664</v>
      </c>
      <c r="J46" s="434">
        <f t="shared" si="0"/>
        <v>-664000</v>
      </c>
      <c r="K46" s="435">
        <f t="shared" si="1"/>
        <v>-0.664</v>
      </c>
      <c r="L46" s="433">
        <v>926159</v>
      </c>
      <c r="M46" s="434">
        <v>926169</v>
      </c>
      <c r="N46" s="434">
        <f>L46-M46</f>
        <v>-10</v>
      </c>
      <c r="O46" s="434">
        <f t="shared" si="2"/>
        <v>10000</v>
      </c>
      <c r="P46" s="435">
        <f t="shared" si="3"/>
        <v>0.01</v>
      </c>
      <c r="Q46" s="178"/>
    </row>
    <row r="47" spans="1:17" ht="15.75" customHeight="1">
      <c r="A47" s="345"/>
      <c r="B47" s="448" t="s">
        <v>391</v>
      </c>
      <c r="C47" s="427"/>
      <c r="D47" s="455"/>
      <c r="E47" s="418"/>
      <c r="F47" s="427"/>
      <c r="G47" s="433"/>
      <c r="H47" s="434"/>
      <c r="I47" s="434"/>
      <c r="J47" s="434"/>
      <c r="K47" s="435"/>
      <c r="L47" s="433"/>
      <c r="M47" s="434"/>
      <c r="N47" s="434"/>
      <c r="O47" s="434"/>
      <c r="P47" s="435"/>
      <c r="Q47" s="178"/>
    </row>
    <row r="48" spans="1:17" ht="18.75" customHeight="1">
      <c r="A48" s="345">
        <v>30</v>
      </c>
      <c r="B48" s="447" t="s">
        <v>398</v>
      </c>
      <c r="C48" s="427">
        <v>4865049</v>
      </c>
      <c r="D48" s="455" t="s">
        <v>12</v>
      </c>
      <c r="E48" s="418" t="s">
        <v>355</v>
      </c>
      <c r="F48" s="427">
        <v>-1000</v>
      </c>
      <c r="G48" s="433">
        <v>1649</v>
      </c>
      <c r="H48" s="434">
        <v>1023</v>
      </c>
      <c r="I48" s="434">
        <f>G48-H48</f>
        <v>626</v>
      </c>
      <c r="J48" s="434">
        <f t="shared" si="0"/>
        <v>-626000</v>
      </c>
      <c r="K48" s="435">
        <f t="shared" si="1"/>
        <v>-0.626</v>
      </c>
      <c r="L48" s="433">
        <v>999908</v>
      </c>
      <c r="M48" s="434">
        <v>999908</v>
      </c>
      <c r="N48" s="434">
        <f>L48-M48</f>
        <v>0</v>
      </c>
      <c r="O48" s="434">
        <f t="shared" si="2"/>
        <v>0</v>
      </c>
      <c r="P48" s="435">
        <f t="shared" si="3"/>
        <v>0</v>
      </c>
      <c r="Q48" s="697"/>
    </row>
    <row r="49" spans="1:17" ht="15.75" customHeight="1">
      <c r="A49" s="345">
        <v>31</v>
      </c>
      <c r="B49" s="447" t="s">
        <v>392</v>
      </c>
      <c r="C49" s="427">
        <v>4865022</v>
      </c>
      <c r="D49" s="455" t="s">
        <v>12</v>
      </c>
      <c r="E49" s="418" t="s">
        <v>355</v>
      </c>
      <c r="F49" s="427">
        <v>-1000</v>
      </c>
      <c r="G49" s="433">
        <v>45081</v>
      </c>
      <c r="H49" s="434">
        <v>41038</v>
      </c>
      <c r="I49" s="434">
        <f>G49-H49</f>
        <v>4043</v>
      </c>
      <c r="J49" s="434">
        <f t="shared" si="0"/>
        <v>-4043000</v>
      </c>
      <c r="K49" s="435">
        <f t="shared" si="1"/>
        <v>-4.043</v>
      </c>
      <c r="L49" s="433">
        <v>999928</v>
      </c>
      <c r="M49" s="434">
        <v>999928</v>
      </c>
      <c r="N49" s="434">
        <f>L49-M49</f>
        <v>0</v>
      </c>
      <c r="O49" s="434">
        <f t="shared" si="2"/>
        <v>0</v>
      </c>
      <c r="P49" s="435">
        <f t="shared" si="3"/>
        <v>0</v>
      </c>
      <c r="Q49" s="572"/>
    </row>
    <row r="50" spans="1:17" ht="15.75" customHeight="1">
      <c r="A50" s="345"/>
      <c r="B50" s="449" t="s">
        <v>413</v>
      </c>
      <c r="C50" s="427"/>
      <c r="D50" s="455"/>
      <c r="E50" s="418"/>
      <c r="F50" s="427"/>
      <c r="G50" s="433"/>
      <c r="H50" s="434"/>
      <c r="I50" s="434"/>
      <c r="J50" s="434"/>
      <c r="K50" s="435"/>
      <c r="L50" s="433"/>
      <c r="M50" s="434"/>
      <c r="N50" s="434"/>
      <c r="O50" s="434"/>
      <c r="P50" s="435"/>
      <c r="Q50" s="572"/>
    </row>
    <row r="51" spans="1:17" ht="15.75" customHeight="1">
      <c r="A51" s="345">
        <v>32</v>
      </c>
      <c r="B51" s="447" t="s">
        <v>15</v>
      </c>
      <c r="C51" s="427">
        <v>5128463</v>
      </c>
      <c r="D51" s="455" t="s">
        <v>12</v>
      </c>
      <c r="E51" s="418" t="s">
        <v>355</v>
      </c>
      <c r="F51" s="427">
        <v>-1000</v>
      </c>
      <c r="G51" s="433">
        <v>999722</v>
      </c>
      <c r="H51" s="434">
        <v>998998</v>
      </c>
      <c r="I51" s="434">
        <f>G51-H51</f>
        <v>724</v>
      </c>
      <c r="J51" s="434">
        <f>$F51*I51</f>
        <v>-724000</v>
      </c>
      <c r="K51" s="435">
        <f>J51/1000000</f>
        <v>-0.724</v>
      </c>
      <c r="L51" s="433">
        <v>999999</v>
      </c>
      <c r="M51" s="434">
        <v>999999</v>
      </c>
      <c r="N51" s="434">
        <f>L51-M51</f>
        <v>0</v>
      </c>
      <c r="O51" s="434">
        <f>$F51*N51</f>
        <v>0</v>
      </c>
      <c r="P51" s="435">
        <f>O51/1000000</f>
        <v>0</v>
      </c>
      <c r="Q51" s="572"/>
    </row>
    <row r="52" spans="1:17" ht="21" customHeight="1">
      <c r="A52" s="345">
        <v>33</v>
      </c>
      <c r="B52" s="447" t="s">
        <v>16</v>
      </c>
      <c r="C52" s="427">
        <v>5128456</v>
      </c>
      <c r="D52" s="455" t="s">
        <v>12</v>
      </c>
      <c r="E52" s="418" t="s">
        <v>355</v>
      </c>
      <c r="F52" s="427">
        <v>1000</v>
      </c>
      <c r="G52" s="436">
        <v>1000000</v>
      </c>
      <c r="H52" s="437">
        <v>999956</v>
      </c>
      <c r="I52" s="437">
        <f>G52-H52</f>
        <v>44</v>
      </c>
      <c r="J52" s="437">
        <f>$F52*I52</f>
        <v>44000</v>
      </c>
      <c r="K52" s="444">
        <f>J52/1000000</f>
        <v>0.044</v>
      </c>
      <c r="L52" s="436">
        <v>0</v>
      </c>
      <c r="M52" s="437">
        <v>0</v>
      </c>
      <c r="N52" s="437">
        <f>L52-M52</f>
        <v>0</v>
      </c>
      <c r="O52" s="437">
        <f>$F52*N52</f>
        <v>0</v>
      </c>
      <c r="P52" s="444">
        <f>O52/1000000</f>
        <v>0</v>
      </c>
      <c r="Q52" s="726" t="s">
        <v>426</v>
      </c>
    </row>
    <row r="53" spans="1:17" ht="15.75" customHeight="1">
      <c r="A53" s="345"/>
      <c r="B53" s="449" t="s">
        <v>390</v>
      </c>
      <c r="C53" s="427"/>
      <c r="D53" s="455"/>
      <c r="E53" s="418"/>
      <c r="F53" s="427"/>
      <c r="G53" s="433"/>
      <c r="H53" s="434"/>
      <c r="I53" s="434"/>
      <c r="J53" s="434"/>
      <c r="K53" s="435"/>
      <c r="L53" s="433"/>
      <c r="M53" s="434"/>
      <c r="N53" s="434"/>
      <c r="O53" s="434"/>
      <c r="P53" s="435"/>
      <c r="Q53" s="178"/>
    </row>
    <row r="54" spans="1:17" ht="15.75" customHeight="1">
      <c r="A54" s="345"/>
      <c r="B54" s="449" t="s">
        <v>45</v>
      </c>
      <c r="C54" s="427"/>
      <c r="D54" s="455"/>
      <c r="E54" s="418"/>
      <c r="F54" s="427"/>
      <c r="G54" s="433"/>
      <c r="H54" s="434"/>
      <c r="I54" s="434"/>
      <c r="J54" s="434"/>
      <c r="K54" s="435"/>
      <c r="L54" s="433"/>
      <c r="M54" s="434"/>
      <c r="N54" s="434"/>
      <c r="O54" s="434"/>
      <c r="P54" s="435"/>
      <c r="Q54" s="178"/>
    </row>
    <row r="55" spans="1:17" ht="15.75" customHeight="1">
      <c r="A55" s="345">
        <v>34</v>
      </c>
      <c r="B55" s="447" t="s">
        <v>46</v>
      </c>
      <c r="C55" s="427">
        <v>4864843</v>
      </c>
      <c r="D55" s="455" t="s">
        <v>12</v>
      </c>
      <c r="E55" s="418" t="s">
        <v>355</v>
      </c>
      <c r="F55" s="427">
        <v>1000</v>
      </c>
      <c r="G55" s="433">
        <v>1539</v>
      </c>
      <c r="H55" s="434">
        <v>1503</v>
      </c>
      <c r="I55" s="434">
        <f t="shared" si="4"/>
        <v>36</v>
      </c>
      <c r="J55" s="434">
        <f t="shared" si="0"/>
        <v>36000</v>
      </c>
      <c r="K55" s="435">
        <f t="shared" si="1"/>
        <v>0.036</v>
      </c>
      <c r="L55" s="433">
        <v>21080</v>
      </c>
      <c r="M55" s="434">
        <v>21080</v>
      </c>
      <c r="N55" s="434">
        <f>L55-M55</f>
        <v>0</v>
      </c>
      <c r="O55" s="434">
        <f t="shared" si="2"/>
        <v>0</v>
      </c>
      <c r="P55" s="435">
        <f t="shared" si="3"/>
        <v>0</v>
      </c>
      <c r="Q55" s="178"/>
    </row>
    <row r="56" spans="1:17" ht="15.75" customHeight="1" thickBot="1">
      <c r="A56" s="348">
        <v>35</v>
      </c>
      <c r="B56" s="450" t="s">
        <v>47</v>
      </c>
      <c r="C56" s="412">
        <v>4864844</v>
      </c>
      <c r="D56" s="457" t="s">
        <v>12</v>
      </c>
      <c r="E56" s="419" t="s">
        <v>355</v>
      </c>
      <c r="F56" s="412">
        <v>1000</v>
      </c>
      <c r="G56" s="433">
        <v>303</v>
      </c>
      <c r="H56" s="439">
        <v>295</v>
      </c>
      <c r="I56" s="439">
        <f t="shared" si="4"/>
        <v>8</v>
      </c>
      <c r="J56" s="439">
        <f t="shared" si="0"/>
        <v>8000</v>
      </c>
      <c r="K56" s="440">
        <f t="shared" si="1"/>
        <v>0.008</v>
      </c>
      <c r="L56" s="433">
        <v>2027</v>
      </c>
      <c r="M56" s="439">
        <v>2028</v>
      </c>
      <c r="N56" s="439">
        <f>L56-M56</f>
        <v>-1</v>
      </c>
      <c r="O56" s="439">
        <f t="shared" si="2"/>
        <v>-1000</v>
      </c>
      <c r="P56" s="440">
        <f t="shared" si="3"/>
        <v>-0.001</v>
      </c>
      <c r="Q56" s="179"/>
    </row>
    <row r="57" spans="1:17" ht="15.75" customHeight="1" thickTop="1">
      <c r="A57" s="344"/>
      <c r="B57" s="451"/>
      <c r="C57" s="42"/>
      <c r="D57" s="456"/>
      <c r="E57" s="418"/>
      <c r="F57" s="42"/>
      <c r="G57" s="441"/>
      <c r="H57" s="434"/>
      <c r="I57" s="434"/>
      <c r="J57" s="434"/>
      <c r="K57" s="434"/>
      <c r="L57" s="441"/>
      <c r="M57" s="434"/>
      <c r="N57" s="434"/>
      <c r="O57" s="434"/>
      <c r="P57" s="434"/>
      <c r="Q57" s="25"/>
    </row>
    <row r="58" spans="1:17" ht="21.75" customHeight="1" thickBot="1">
      <c r="A58" s="346"/>
      <c r="B58" s="454" t="s">
        <v>320</v>
      </c>
      <c r="C58" s="42"/>
      <c r="D58" s="456"/>
      <c r="E58" s="418"/>
      <c r="F58" s="42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214" t="str">
        <f>Q1</f>
        <v>NOVEMBER-2013</v>
      </c>
    </row>
    <row r="59" spans="1:17" ht="15.75" customHeight="1" thickTop="1">
      <c r="A59" s="343"/>
      <c r="B59" s="446" t="s">
        <v>48</v>
      </c>
      <c r="C59" s="410"/>
      <c r="D59" s="458"/>
      <c r="E59" s="458"/>
      <c r="F59" s="410"/>
      <c r="G59" s="442"/>
      <c r="H59" s="441"/>
      <c r="I59" s="441"/>
      <c r="J59" s="441"/>
      <c r="K59" s="443"/>
      <c r="L59" s="442"/>
      <c r="M59" s="441"/>
      <c r="N59" s="441"/>
      <c r="O59" s="441"/>
      <c r="P59" s="443"/>
      <c r="Q59" s="177"/>
    </row>
    <row r="60" spans="1:17" ht="15.75" customHeight="1">
      <c r="A60" s="345">
        <v>36</v>
      </c>
      <c r="B60" s="451" t="s">
        <v>85</v>
      </c>
      <c r="C60" s="427">
        <v>4865169</v>
      </c>
      <c r="D60" s="456" t="s">
        <v>12</v>
      </c>
      <c r="E60" s="418" t="s">
        <v>355</v>
      </c>
      <c r="F60" s="427">
        <v>1000</v>
      </c>
      <c r="G60" s="433">
        <v>1230</v>
      </c>
      <c r="H60" s="434">
        <v>1266</v>
      </c>
      <c r="I60" s="434">
        <f t="shared" si="4"/>
        <v>-36</v>
      </c>
      <c r="J60" s="434">
        <f t="shared" si="0"/>
        <v>-36000</v>
      </c>
      <c r="K60" s="435">
        <f t="shared" si="1"/>
        <v>-0.036</v>
      </c>
      <c r="L60" s="433">
        <v>60903</v>
      </c>
      <c r="M60" s="434">
        <v>60903</v>
      </c>
      <c r="N60" s="434">
        <f>L60-M60</f>
        <v>0</v>
      </c>
      <c r="O60" s="434">
        <f t="shared" si="2"/>
        <v>0</v>
      </c>
      <c r="P60" s="435">
        <f t="shared" si="3"/>
        <v>0</v>
      </c>
      <c r="Q60" s="178"/>
    </row>
    <row r="61" spans="1:17" ht="15.75" customHeight="1">
      <c r="A61" s="345"/>
      <c r="B61" s="448" t="s">
        <v>317</v>
      </c>
      <c r="C61" s="427"/>
      <c r="D61" s="456"/>
      <c r="E61" s="418"/>
      <c r="F61" s="427"/>
      <c r="G61" s="436"/>
      <c r="H61" s="437"/>
      <c r="I61" s="434"/>
      <c r="J61" s="434"/>
      <c r="K61" s="435"/>
      <c r="L61" s="436"/>
      <c r="M61" s="434"/>
      <c r="N61" s="434"/>
      <c r="O61" s="434"/>
      <c r="P61" s="435"/>
      <c r="Q61" s="178"/>
    </row>
    <row r="62" spans="1:17" ht="15.75" customHeight="1">
      <c r="A62" s="345">
        <v>37</v>
      </c>
      <c r="B62" s="447" t="s">
        <v>316</v>
      </c>
      <c r="C62" s="427">
        <v>4864824</v>
      </c>
      <c r="D62" s="456" t="s">
        <v>12</v>
      </c>
      <c r="E62" s="418" t="s">
        <v>355</v>
      </c>
      <c r="F62" s="427">
        <v>100</v>
      </c>
      <c r="G62" s="433">
        <v>804</v>
      </c>
      <c r="H62" s="434">
        <v>803</v>
      </c>
      <c r="I62" s="434">
        <f t="shared" si="4"/>
        <v>1</v>
      </c>
      <c r="J62" s="434">
        <f t="shared" si="0"/>
        <v>100</v>
      </c>
      <c r="K62" s="435">
        <f t="shared" si="1"/>
        <v>0.0001</v>
      </c>
      <c r="L62" s="433">
        <v>77721</v>
      </c>
      <c r="M62" s="434">
        <v>77732</v>
      </c>
      <c r="N62" s="434">
        <f>L62-M62</f>
        <v>-11</v>
      </c>
      <c r="O62" s="434">
        <f t="shared" si="2"/>
        <v>-1100</v>
      </c>
      <c r="P62" s="435">
        <f t="shared" si="3"/>
        <v>-0.0011</v>
      </c>
      <c r="Q62" s="178"/>
    </row>
    <row r="63" spans="1:17" ht="15.75" customHeight="1">
      <c r="A63" s="345"/>
      <c r="B63" s="447"/>
      <c r="C63" s="427"/>
      <c r="D63" s="455"/>
      <c r="E63" s="418"/>
      <c r="F63" s="427"/>
      <c r="G63" s="433"/>
      <c r="H63" s="434"/>
      <c r="I63" s="434"/>
      <c r="J63" s="434"/>
      <c r="K63" s="435"/>
      <c r="L63" s="433"/>
      <c r="M63" s="434"/>
      <c r="N63" s="434"/>
      <c r="O63" s="434"/>
      <c r="P63" s="435"/>
      <c r="Q63" s="178"/>
    </row>
    <row r="64" spans="1:17" ht="15.75" customHeight="1">
      <c r="A64" s="345"/>
      <c r="B64" s="375" t="s">
        <v>54</v>
      </c>
      <c r="C64" s="428"/>
      <c r="D64" s="459"/>
      <c r="E64" s="459"/>
      <c r="F64" s="428"/>
      <c r="G64" s="433"/>
      <c r="H64" s="434"/>
      <c r="I64" s="434"/>
      <c r="J64" s="434"/>
      <c r="K64" s="435"/>
      <c r="L64" s="433"/>
      <c r="M64" s="434"/>
      <c r="N64" s="434"/>
      <c r="O64" s="434"/>
      <c r="P64" s="435"/>
      <c r="Q64" s="178"/>
    </row>
    <row r="65" spans="1:17" ht="15.75" customHeight="1">
      <c r="A65" s="345">
        <v>38</v>
      </c>
      <c r="B65" s="452" t="s">
        <v>55</v>
      </c>
      <c r="C65" s="428">
        <v>4865090</v>
      </c>
      <c r="D65" s="460" t="s">
        <v>12</v>
      </c>
      <c r="E65" s="418" t="s">
        <v>355</v>
      </c>
      <c r="F65" s="428">
        <v>100</v>
      </c>
      <c r="G65" s="433">
        <v>9217</v>
      </c>
      <c r="H65" s="434">
        <v>9232</v>
      </c>
      <c r="I65" s="434">
        <f>G65-H65</f>
        <v>-15</v>
      </c>
      <c r="J65" s="434">
        <f>$F65*I65</f>
        <v>-1500</v>
      </c>
      <c r="K65" s="435">
        <f>J65/1000000</f>
        <v>-0.0015</v>
      </c>
      <c r="L65" s="433">
        <v>28824</v>
      </c>
      <c r="M65" s="434">
        <v>28866</v>
      </c>
      <c r="N65" s="434">
        <f>L65-M65</f>
        <v>-42</v>
      </c>
      <c r="O65" s="434">
        <f>$F65*N65</f>
        <v>-4200</v>
      </c>
      <c r="P65" s="435">
        <f>O65/1000000</f>
        <v>-0.0042</v>
      </c>
      <c r="Q65" s="533"/>
    </row>
    <row r="66" spans="1:17" ht="15.75" customHeight="1">
      <c r="A66" s="345">
        <v>39</v>
      </c>
      <c r="B66" s="452" t="s">
        <v>56</v>
      </c>
      <c r="C66" s="428">
        <v>4902519</v>
      </c>
      <c r="D66" s="460" t="s">
        <v>12</v>
      </c>
      <c r="E66" s="418" t="s">
        <v>355</v>
      </c>
      <c r="F66" s="428">
        <v>100</v>
      </c>
      <c r="G66" s="433">
        <v>10530</v>
      </c>
      <c r="H66" s="434">
        <v>10472</v>
      </c>
      <c r="I66" s="434">
        <f>G66-H66</f>
        <v>58</v>
      </c>
      <c r="J66" s="434">
        <f>$F66*I66</f>
        <v>5800</v>
      </c>
      <c r="K66" s="435">
        <f>J66/1000000</f>
        <v>0.0058</v>
      </c>
      <c r="L66" s="433">
        <v>51144</v>
      </c>
      <c r="M66" s="434">
        <v>50398</v>
      </c>
      <c r="N66" s="434">
        <f>L66-M66</f>
        <v>746</v>
      </c>
      <c r="O66" s="434">
        <f>$F66*N66</f>
        <v>74600</v>
      </c>
      <c r="P66" s="435">
        <f>O66/1000000</f>
        <v>0.0746</v>
      </c>
      <c r="Q66" s="178"/>
    </row>
    <row r="67" spans="1:17" ht="15.75" customHeight="1">
      <c r="A67" s="345">
        <v>40</v>
      </c>
      <c r="B67" s="452" t="s">
        <v>57</v>
      </c>
      <c r="C67" s="428">
        <v>4902520</v>
      </c>
      <c r="D67" s="460" t="s">
        <v>12</v>
      </c>
      <c r="E67" s="418" t="s">
        <v>355</v>
      </c>
      <c r="F67" s="428">
        <v>100</v>
      </c>
      <c r="G67" s="433">
        <v>15718</v>
      </c>
      <c r="H67" s="434">
        <v>15577</v>
      </c>
      <c r="I67" s="434">
        <f>G67-H67</f>
        <v>141</v>
      </c>
      <c r="J67" s="434">
        <f>$F67*I67</f>
        <v>14100</v>
      </c>
      <c r="K67" s="435">
        <f>J67/1000000</f>
        <v>0.0141</v>
      </c>
      <c r="L67" s="433">
        <v>53261</v>
      </c>
      <c r="M67" s="434">
        <v>52826</v>
      </c>
      <c r="N67" s="434">
        <f>L67-M67</f>
        <v>435</v>
      </c>
      <c r="O67" s="434">
        <f>$F67*N67</f>
        <v>43500</v>
      </c>
      <c r="P67" s="435">
        <f>O67/1000000</f>
        <v>0.0435</v>
      </c>
      <c r="Q67" s="178"/>
    </row>
    <row r="68" spans="1:17" ht="15.75" customHeight="1">
      <c r="A68" s="345"/>
      <c r="B68" s="375" t="s">
        <v>58</v>
      </c>
      <c r="C68" s="428"/>
      <c r="D68" s="459"/>
      <c r="E68" s="459"/>
      <c r="F68" s="428"/>
      <c r="G68" s="433"/>
      <c r="H68" s="434"/>
      <c r="I68" s="434"/>
      <c r="J68" s="434"/>
      <c r="K68" s="435"/>
      <c r="L68" s="433"/>
      <c r="M68" s="434"/>
      <c r="N68" s="434"/>
      <c r="O68" s="434"/>
      <c r="P68" s="435"/>
      <c r="Q68" s="178"/>
    </row>
    <row r="69" spans="1:17" ht="15.75" customHeight="1">
      <c r="A69" s="345">
        <v>41</v>
      </c>
      <c r="B69" s="452" t="s">
        <v>59</v>
      </c>
      <c r="C69" s="428">
        <v>4902521</v>
      </c>
      <c r="D69" s="460" t="s">
        <v>12</v>
      </c>
      <c r="E69" s="418" t="s">
        <v>355</v>
      </c>
      <c r="F69" s="428">
        <v>100</v>
      </c>
      <c r="G69" s="433">
        <v>42213</v>
      </c>
      <c r="H69" s="434">
        <v>41909</v>
      </c>
      <c r="I69" s="434">
        <f aca="true" t="shared" si="6" ref="I69:I75">G69-H69</f>
        <v>304</v>
      </c>
      <c r="J69" s="434">
        <f aca="true" t="shared" si="7" ref="J69:J75">$F69*I69</f>
        <v>30400</v>
      </c>
      <c r="K69" s="435">
        <f aca="true" t="shared" si="8" ref="K69:K75">J69/1000000</f>
        <v>0.0304</v>
      </c>
      <c r="L69" s="433">
        <v>16639</v>
      </c>
      <c r="M69" s="434">
        <v>16347</v>
      </c>
      <c r="N69" s="434">
        <f aca="true" t="shared" si="9" ref="N69:N75">L69-M69</f>
        <v>292</v>
      </c>
      <c r="O69" s="434">
        <f aca="true" t="shared" si="10" ref="O69:O75">$F69*N69</f>
        <v>29200</v>
      </c>
      <c r="P69" s="435">
        <f aca="true" t="shared" si="11" ref="P69:P75">O69/1000000</f>
        <v>0.0292</v>
      </c>
      <c r="Q69" s="178"/>
    </row>
    <row r="70" spans="1:17" ht="15.75" customHeight="1">
      <c r="A70" s="345">
        <v>42</v>
      </c>
      <c r="B70" s="452" t="s">
        <v>60</v>
      </c>
      <c r="C70" s="428">
        <v>4902522</v>
      </c>
      <c r="D70" s="460" t="s">
        <v>12</v>
      </c>
      <c r="E70" s="418" t="s">
        <v>355</v>
      </c>
      <c r="F70" s="428">
        <v>100</v>
      </c>
      <c r="G70" s="433">
        <v>840</v>
      </c>
      <c r="H70" s="434">
        <v>840</v>
      </c>
      <c r="I70" s="434">
        <f t="shared" si="6"/>
        <v>0</v>
      </c>
      <c r="J70" s="434">
        <f t="shared" si="7"/>
        <v>0</v>
      </c>
      <c r="K70" s="435">
        <f t="shared" si="8"/>
        <v>0</v>
      </c>
      <c r="L70" s="433">
        <v>185</v>
      </c>
      <c r="M70" s="434">
        <v>185</v>
      </c>
      <c r="N70" s="434">
        <f t="shared" si="9"/>
        <v>0</v>
      </c>
      <c r="O70" s="434">
        <f t="shared" si="10"/>
        <v>0</v>
      </c>
      <c r="P70" s="435">
        <f t="shared" si="11"/>
        <v>0</v>
      </c>
      <c r="Q70" s="178"/>
    </row>
    <row r="71" spans="1:17" ht="15.75" customHeight="1">
      <c r="A71" s="345">
        <v>43</v>
      </c>
      <c r="B71" s="452" t="s">
        <v>61</v>
      </c>
      <c r="C71" s="428">
        <v>4902523</v>
      </c>
      <c r="D71" s="460" t="s">
        <v>12</v>
      </c>
      <c r="E71" s="418" t="s">
        <v>355</v>
      </c>
      <c r="F71" s="428">
        <v>100</v>
      </c>
      <c r="G71" s="433">
        <v>999815</v>
      </c>
      <c r="H71" s="434">
        <v>999815</v>
      </c>
      <c r="I71" s="434">
        <f t="shared" si="6"/>
        <v>0</v>
      </c>
      <c r="J71" s="434">
        <f t="shared" si="7"/>
        <v>0</v>
      </c>
      <c r="K71" s="435">
        <f t="shared" si="8"/>
        <v>0</v>
      </c>
      <c r="L71" s="433">
        <v>999943</v>
      </c>
      <c r="M71" s="434">
        <v>999943</v>
      </c>
      <c r="N71" s="434">
        <f t="shared" si="9"/>
        <v>0</v>
      </c>
      <c r="O71" s="434">
        <f t="shared" si="10"/>
        <v>0</v>
      </c>
      <c r="P71" s="435">
        <f t="shared" si="11"/>
        <v>0</v>
      </c>
      <c r="Q71" s="178"/>
    </row>
    <row r="72" spans="1:17" ht="15.75" customHeight="1">
      <c r="A72" s="345">
        <v>44</v>
      </c>
      <c r="B72" s="452" t="s">
        <v>62</v>
      </c>
      <c r="C72" s="428">
        <v>4902524</v>
      </c>
      <c r="D72" s="460" t="s">
        <v>12</v>
      </c>
      <c r="E72" s="418" t="s">
        <v>355</v>
      </c>
      <c r="F72" s="428">
        <v>100</v>
      </c>
      <c r="G72" s="433">
        <v>0</v>
      </c>
      <c r="H72" s="434">
        <v>0</v>
      </c>
      <c r="I72" s="434">
        <f t="shared" si="6"/>
        <v>0</v>
      </c>
      <c r="J72" s="434">
        <f t="shared" si="7"/>
        <v>0</v>
      </c>
      <c r="K72" s="435">
        <f t="shared" si="8"/>
        <v>0</v>
      </c>
      <c r="L72" s="433">
        <v>0</v>
      </c>
      <c r="M72" s="434">
        <v>0</v>
      </c>
      <c r="N72" s="434">
        <f t="shared" si="9"/>
        <v>0</v>
      </c>
      <c r="O72" s="434">
        <f t="shared" si="10"/>
        <v>0</v>
      </c>
      <c r="P72" s="435">
        <f t="shared" si="11"/>
        <v>0</v>
      </c>
      <c r="Q72" s="178"/>
    </row>
    <row r="73" spans="1:17" ht="15.75" customHeight="1">
      <c r="A73" s="345">
        <v>45</v>
      </c>
      <c r="B73" s="452" t="s">
        <v>63</v>
      </c>
      <c r="C73" s="428">
        <v>4902605</v>
      </c>
      <c r="D73" s="460" t="s">
        <v>12</v>
      </c>
      <c r="E73" s="418" t="s">
        <v>355</v>
      </c>
      <c r="F73" s="733">
        <v>1333.33</v>
      </c>
      <c r="G73" s="433">
        <v>0</v>
      </c>
      <c r="H73" s="434">
        <v>0</v>
      </c>
      <c r="I73" s="434">
        <f t="shared" si="6"/>
        <v>0</v>
      </c>
      <c r="J73" s="434">
        <f t="shared" si="7"/>
        <v>0</v>
      </c>
      <c r="K73" s="435">
        <f t="shared" si="8"/>
        <v>0</v>
      </c>
      <c r="L73" s="433">
        <v>0</v>
      </c>
      <c r="M73" s="434">
        <v>0</v>
      </c>
      <c r="N73" s="434">
        <f t="shared" si="9"/>
        <v>0</v>
      </c>
      <c r="O73" s="434">
        <f t="shared" si="10"/>
        <v>0</v>
      </c>
      <c r="P73" s="435">
        <f t="shared" si="11"/>
        <v>0</v>
      </c>
      <c r="Q73" s="747"/>
    </row>
    <row r="74" spans="1:17" ht="15.75" customHeight="1">
      <c r="A74" s="345">
        <v>46</v>
      </c>
      <c r="B74" s="452" t="s">
        <v>64</v>
      </c>
      <c r="C74" s="428">
        <v>4902526</v>
      </c>
      <c r="D74" s="460" t="s">
        <v>12</v>
      </c>
      <c r="E74" s="418" t="s">
        <v>355</v>
      </c>
      <c r="F74" s="428">
        <v>100</v>
      </c>
      <c r="G74" s="433">
        <v>16862</v>
      </c>
      <c r="H74" s="434">
        <v>16760</v>
      </c>
      <c r="I74" s="434">
        <f t="shared" si="6"/>
        <v>102</v>
      </c>
      <c r="J74" s="434">
        <f t="shared" si="7"/>
        <v>10200</v>
      </c>
      <c r="K74" s="435">
        <f t="shared" si="8"/>
        <v>0.0102</v>
      </c>
      <c r="L74" s="433">
        <v>14755</v>
      </c>
      <c r="M74" s="434">
        <v>14647</v>
      </c>
      <c r="N74" s="434">
        <f t="shared" si="9"/>
        <v>108</v>
      </c>
      <c r="O74" s="434">
        <f t="shared" si="10"/>
        <v>10800</v>
      </c>
      <c r="P74" s="435">
        <f t="shared" si="11"/>
        <v>0.0108</v>
      </c>
      <c r="Q74" s="178"/>
    </row>
    <row r="75" spans="1:17" s="724" customFormat="1" ht="15.75" customHeight="1">
      <c r="A75" s="345">
        <v>47</v>
      </c>
      <c r="B75" s="452" t="s">
        <v>65</v>
      </c>
      <c r="C75" s="428">
        <v>4902529</v>
      </c>
      <c r="D75" s="460" t="s">
        <v>12</v>
      </c>
      <c r="E75" s="418" t="s">
        <v>355</v>
      </c>
      <c r="F75" s="733">
        <v>44.44</v>
      </c>
      <c r="G75" s="436">
        <v>999372</v>
      </c>
      <c r="H75" s="437">
        <v>999596</v>
      </c>
      <c r="I75" s="437">
        <f t="shared" si="6"/>
        <v>-224</v>
      </c>
      <c r="J75" s="437">
        <f t="shared" si="7"/>
        <v>-9954.56</v>
      </c>
      <c r="K75" s="444">
        <f t="shared" si="8"/>
        <v>-0.00995456</v>
      </c>
      <c r="L75" s="436">
        <v>761</v>
      </c>
      <c r="M75" s="437">
        <v>744</v>
      </c>
      <c r="N75" s="437">
        <f t="shared" si="9"/>
        <v>17</v>
      </c>
      <c r="O75" s="437">
        <f t="shared" si="10"/>
        <v>755.48</v>
      </c>
      <c r="P75" s="444">
        <f t="shared" si="11"/>
        <v>0.00075548</v>
      </c>
      <c r="Q75" s="735"/>
    </row>
    <row r="76" spans="1:17" ht="15.75" customHeight="1">
      <c r="A76" s="345"/>
      <c r="B76" s="375" t="s">
        <v>66</v>
      </c>
      <c r="C76" s="428"/>
      <c r="D76" s="459"/>
      <c r="E76" s="459"/>
      <c r="F76" s="428"/>
      <c r="G76" s="433"/>
      <c r="H76" s="434"/>
      <c r="I76" s="434"/>
      <c r="J76" s="434"/>
      <c r="K76" s="435"/>
      <c r="L76" s="433"/>
      <c r="M76" s="434"/>
      <c r="N76" s="434"/>
      <c r="O76" s="434"/>
      <c r="P76" s="435"/>
      <c r="Q76" s="178"/>
    </row>
    <row r="77" spans="1:17" ht="15.75" customHeight="1">
      <c r="A77" s="345">
        <v>48</v>
      </c>
      <c r="B77" s="452" t="s">
        <v>67</v>
      </c>
      <c r="C77" s="428">
        <v>4865091</v>
      </c>
      <c r="D77" s="460" t="s">
        <v>12</v>
      </c>
      <c r="E77" s="418" t="s">
        <v>355</v>
      </c>
      <c r="F77" s="428">
        <v>500</v>
      </c>
      <c r="G77" s="433">
        <v>5393</v>
      </c>
      <c r="H77" s="434">
        <v>5338</v>
      </c>
      <c r="I77" s="434">
        <f>G77-H77</f>
        <v>55</v>
      </c>
      <c r="J77" s="434">
        <f>$F77*I77</f>
        <v>27500</v>
      </c>
      <c r="K77" s="435">
        <f>J77/1000000</f>
        <v>0.0275</v>
      </c>
      <c r="L77" s="433">
        <v>28716</v>
      </c>
      <c r="M77" s="434">
        <v>28704</v>
      </c>
      <c r="N77" s="434">
        <f>L77-M77</f>
        <v>12</v>
      </c>
      <c r="O77" s="434">
        <f>$F77*N77</f>
        <v>6000</v>
      </c>
      <c r="P77" s="435">
        <f>O77/1000000</f>
        <v>0.006</v>
      </c>
      <c r="Q77" s="565"/>
    </row>
    <row r="78" spans="1:17" ht="15.75" customHeight="1">
      <c r="A78" s="345">
        <v>49</v>
      </c>
      <c r="B78" s="452" t="s">
        <v>68</v>
      </c>
      <c r="C78" s="428">
        <v>4902530</v>
      </c>
      <c r="D78" s="460" t="s">
        <v>12</v>
      </c>
      <c r="E78" s="418" t="s">
        <v>355</v>
      </c>
      <c r="F78" s="428">
        <v>500</v>
      </c>
      <c r="G78" s="433">
        <v>3556</v>
      </c>
      <c r="H78" s="434">
        <v>3500</v>
      </c>
      <c r="I78" s="434">
        <f>G78-H78</f>
        <v>56</v>
      </c>
      <c r="J78" s="434">
        <f>$F78*I78</f>
        <v>28000</v>
      </c>
      <c r="K78" s="435">
        <f>J78/1000000</f>
        <v>0.028</v>
      </c>
      <c r="L78" s="433">
        <v>26616</v>
      </c>
      <c r="M78" s="434">
        <v>26610</v>
      </c>
      <c r="N78" s="434">
        <f>L78-M78</f>
        <v>6</v>
      </c>
      <c r="O78" s="434">
        <f>$F78*N78</f>
        <v>3000</v>
      </c>
      <c r="P78" s="435">
        <f>O78/1000000</f>
        <v>0.003</v>
      </c>
      <c r="Q78" s="178"/>
    </row>
    <row r="79" spans="1:17" ht="15.75" customHeight="1">
      <c r="A79" s="345">
        <v>50</v>
      </c>
      <c r="B79" s="452" t="s">
        <v>69</v>
      </c>
      <c r="C79" s="428">
        <v>4902531</v>
      </c>
      <c r="D79" s="460" t="s">
        <v>12</v>
      </c>
      <c r="E79" s="418" t="s">
        <v>355</v>
      </c>
      <c r="F79" s="428">
        <v>500</v>
      </c>
      <c r="G79" s="433">
        <v>5121</v>
      </c>
      <c r="H79" s="434">
        <v>4991</v>
      </c>
      <c r="I79" s="434">
        <f>G79-H79</f>
        <v>130</v>
      </c>
      <c r="J79" s="434">
        <f>$F79*I79</f>
        <v>65000</v>
      </c>
      <c r="K79" s="435">
        <f>J79/1000000</f>
        <v>0.065</v>
      </c>
      <c r="L79" s="433">
        <v>14543</v>
      </c>
      <c r="M79" s="434">
        <v>14543</v>
      </c>
      <c r="N79" s="434">
        <f>L79-M79</f>
        <v>0</v>
      </c>
      <c r="O79" s="434">
        <f>$F79*N79</f>
        <v>0</v>
      </c>
      <c r="P79" s="435">
        <f>O79/1000000</f>
        <v>0</v>
      </c>
      <c r="Q79" s="178"/>
    </row>
    <row r="80" spans="1:17" ht="15.75" customHeight="1">
      <c r="A80" s="345">
        <v>51</v>
      </c>
      <c r="B80" s="452" t="s">
        <v>70</v>
      </c>
      <c r="C80" s="428">
        <v>4865072</v>
      </c>
      <c r="D80" s="460" t="s">
        <v>12</v>
      </c>
      <c r="E80" s="418" t="s">
        <v>355</v>
      </c>
      <c r="F80" s="733">
        <v>666.6666666666666</v>
      </c>
      <c r="G80" s="436">
        <v>514</v>
      </c>
      <c r="H80" s="437">
        <v>423</v>
      </c>
      <c r="I80" s="437">
        <f>G80-H80</f>
        <v>91</v>
      </c>
      <c r="J80" s="437">
        <f>$F80*I80</f>
        <v>60666.666666666664</v>
      </c>
      <c r="K80" s="444">
        <f>J80/1000000</f>
        <v>0.06066666666666667</v>
      </c>
      <c r="L80" s="436">
        <v>546</v>
      </c>
      <c r="M80" s="437">
        <v>546</v>
      </c>
      <c r="N80" s="437">
        <f>L80-M80</f>
        <v>0</v>
      </c>
      <c r="O80" s="437">
        <f>$F80*N80</f>
        <v>0</v>
      </c>
      <c r="P80" s="444">
        <f>O80/1000000</f>
        <v>0</v>
      </c>
      <c r="Q80" s="732"/>
    </row>
    <row r="81" spans="1:17" ht="15.75" customHeight="1">
      <c r="A81" s="345"/>
      <c r="B81" s="375" t="s">
        <v>72</v>
      </c>
      <c r="C81" s="428"/>
      <c r="D81" s="459"/>
      <c r="E81" s="459"/>
      <c r="F81" s="428"/>
      <c r="G81" s="433"/>
      <c r="H81" s="434"/>
      <c r="I81" s="434"/>
      <c r="J81" s="434"/>
      <c r="K81" s="435"/>
      <c r="L81" s="433"/>
      <c r="M81" s="434"/>
      <c r="N81" s="434"/>
      <c r="O81" s="434"/>
      <c r="P81" s="435"/>
      <c r="Q81" s="178"/>
    </row>
    <row r="82" spans="1:17" ht="15.75" customHeight="1">
      <c r="A82" s="345">
        <v>52</v>
      </c>
      <c r="B82" s="452" t="s">
        <v>65</v>
      </c>
      <c r="C82" s="428">
        <v>4902535</v>
      </c>
      <c r="D82" s="460" t="s">
        <v>12</v>
      </c>
      <c r="E82" s="418" t="s">
        <v>355</v>
      </c>
      <c r="F82" s="428">
        <v>100</v>
      </c>
      <c r="G82" s="433">
        <v>994664</v>
      </c>
      <c r="H82" s="434">
        <v>995295</v>
      </c>
      <c r="I82" s="434">
        <f aca="true" t="shared" si="12" ref="I82:I87">G82-H82</f>
        <v>-631</v>
      </c>
      <c r="J82" s="434">
        <f aca="true" t="shared" si="13" ref="J82:J87">$F82*I82</f>
        <v>-63100</v>
      </c>
      <c r="K82" s="435">
        <f aca="true" t="shared" si="14" ref="K82:K87">J82/1000000</f>
        <v>-0.0631</v>
      </c>
      <c r="L82" s="433">
        <v>5898</v>
      </c>
      <c r="M82" s="434">
        <v>5898</v>
      </c>
      <c r="N82" s="434">
        <f aca="true" t="shared" si="15" ref="N82:N87">L82-M82</f>
        <v>0</v>
      </c>
      <c r="O82" s="434">
        <f aca="true" t="shared" si="16" ref="O82:O87">$F82*N82</f>
        <v>0</v>
      </c>
      <c r="P82" s="435">
        <f aca="true" t="shared" si="17" ref="P82:P87">O82/1000000</f>
        <v>0</v>
      </c>
      <c r="Q82" s="178"/>
    </row>
    <row r="83" spans="1:17" ht="15.75" customHeight="1">
      <c r="A83" s="345">
        <v>53</v>
      </c>
      <c r="B83" s="452" t="s">
        <v>73</v>
      </c>
      <c r="C83" s="428">
        <v>4902536</v>
      </c>
      <c r="D83" s="460" t="s">
        <v>12</v>
      </c>
      <c r="E83" s="418" t="s">
        <v>355</v>
      </c>
      <c r="F83" s="428">
        <v>100</v>
      </c>
      <c r="G83" s="433">
        <v>8046</v>
      </c>
      <c r="H83" s="434">
        <v>8101</v>
      </c>
      <c r="I83" s="434">
        <f t="shared" si="12"/>
        <v>-55</v>
      </c>
      <c r="J83" s="434">
        <f t="shared" si="13"/>
        <v>-5500</v>
      </c>
      <c r="K83" s="435">
        <f t="shared" si="14"/>
        <v>-0.0055</v>
      </c>
      <c r="L83" s="433">
        <v>15336</v>
      </c>
      <c r="M83" s="434">
        <v>15336</v>
      </c>
      <c r="N83" s="434">
        <f t="shared" si="15"/>
        <v>0</v>
      </c>
      <c r="O83" s="434">
        <f t="shared" si="16"/>
        <v>0</v>
      </c>
      <c r="P83" s="435">
        <f t="shared" si="17"/>
        <v>0</v>
      </c>
      <c r="Q83" s="178"/>
    </row>
    <row r="84" spans="1:17" ht="15.75" customHeight="1">
      <c r="A84" s="345">
        <v>54</v>
      </c>
      <c r="B84" s="452" t="s">
        <v>86</v>
      </c>
      <c r="C84" s="428">
        <v>4902537</v>
      </c>
      <c r="D84" s="460" t="s">
        <v>12</v>
      </c>
      <c r="E84" s="418" t="s">
        <v>355</v>
      </c>
      <c r="F84" s="428">
        <v>100</v>
      </c>
      <c r="G84" s="433">
        <v>21664</v>
      </c>
      <c r="H84" s="434">
        <v>21309</v>
      </c>
      <c r="I84" s="434">
        <f t="shared" si="12"/>
        <v>355</v>
      </c>
      <c r="J84" s="434">
        <f t="shared" si="13"/>
        <v>35500</v>
      </c>
      <c r="K84" s="435">
        <f t="shared" si="14"/>
        <v>0.0355</v>
      </c>
      <c r="L84" s="433">
        <v>54092</v>
      </c>
      <c r="M84" s="434">
        <v>54092</v>
      </c>
      <c r="N84" s="434">
        <f t="shared" si="15"/>
        <v>0</v>
      </c>
      <c r="O84" s="434">
        <f t="shared" si="16"/>
        <v>0</v>
      </c>
      <c r="P84" s="435">
        <f t="shared" si="17"/>
        <v>0</v>
      </c>
      <c r="Q84" s="178"/>
    </row>
    <row r="85" spans="1:17" ht="15.75" customHeight="1">
      <c r="A85" s="345">
        <v>55</v>
      </c>
      <c r="B85" s="452" t="s">
        <v>74</v>
      </c>
      <c r="C85" s="428">
        <v>4902579</v>
      </c>
      <c r="D85" s="460" t="s">
        <v>12</v>
      </c>
      <c r="E85" s="418" t="s">
        <v>355</v>
      </c>
      <c r="F85" s="428">
        <v>100</v>
      </c>
      <c r="G85" s="436">
        <v>4748</v>
      </c>
      <c r="H85" s="437">
        <v>3921</v>
      </c>
      <c r="I85" s="437">
        <f>G85-H85</f>
        <v>827</v>
      </c>
      <c r="J85" s="437">
        <f t="shared" si="13"/>
        <v>82700</v>
      </c>
      <c r="K85" s="444">
        <f t="shared" si="14"/>
        <v>0.0827</v>
      </c>
      <c r="L85" s="436">
        <v>999975</v>
      </c>
      <c r="M85" s="437">
        <v>999975</v>
      </c>
      <c r="N85" s="437">
        <f>L85-M85</f>
        <v>0</v>
      </c>
      <c r="O85" s="437">
        <f t="shared" si="16"/>
        <v>0</v>
      </c>
      <c r="P85" s="444">
        <f t="shared" si="17"/>
        <v>0</v>
      </c>
      <c r="Q85" s="565"/>
    </row>
    <row r="86" spans="1:17" ht="15.75" customHeight="1">
      <c r="A86" s="345">
        <v>56</v>
      </c>
      <c r="B86" s="452" t="s">
        <v>75</v>
      </c>
      <c r="C86" s="428">
        <v>4902539</v>
      </c>
      <c r="D86" s="460" t="s">
        <v>12</v>
      </c>
      <c r="E86" s="418" t="s">
        <v>355</v>
      </c>
      <c r="F86" s="428">
        <v>100</v>
      </c>
      <c r="G86" s="433">
        <v>998810</v>
      </c>
      <c r="H86" s="434">
        <v>998879</v>
      </c>
      <c r="I86" s="434">
        <f t="shared" si="12"/>
        <v>-69</v>
      </c>
      <c r="J86" s="434">
        <f t="shared" si="13"/>
        <v>-6900</v>
      </c>
      <c r="K86" s="435">
        <f t="shared" si="14"/>
        <v>-0.0069</v>
      </c>
      <c r="L86" s="433">
        <v>131</v>
      </c>
      <c r="M86" s="434">
        <v>131</v>
      </c>
      <c r="N86" s="434">
        <f t="shared" si="15"/>
        <v>0</v>
      </c>
      <c r="O86" s="434">
        <f t="shared" si="16"/>
        <v>0</v>
      </c>
      <c r="P86" s="435">
        <f t="shared" si="17"/>
        <v>0</v>
      </c>
      <c r="Q86" s="178"/>
    </row>
    <row r="87" spans="1:17" ht="15.75" customHeight="1">
      <c r="A87" s="345">
        <v>57</v>
      </c>
      <c r="B87" s="452" t="s">
        <v>61</v>
      </c>
      <c r="C87" s="428">
        <v>4902540</v>
      </c>
      <c r="D87" s="460" t="s">
        <v>12</v>
      </c>
      <c r="E87" s="418" t="s">
        <v>355</v>
      </c>
      <c r="F87" s="428">
        <v>100</v>
      </c>
      <c r="G87" s="433">
        <v>15</v>
      </c>
      <c r="H87" s="434">
        <v>15</v>
      </c>
      <c r="I87" s="434">
        <f t="shared" si="12"/>
        <v>0</v>
      </c>
      <c r="J87" s="434">
        <f t="shared" si="13"/>
        <v>0</v>
      </c>
      <c r="K87" s="435">
        <f t="shared" si="14"/>
        <v>0</v>
      </c>
      <c r="L87" s="433">
        <v>13398</v>
      </c>
      <c r="M87" s="434">
        <v>13398</v>
      </c>
      <c r="N87" s="434">
        <f t="shared" si="15"/>
        <v>0</v>
      </c>
      <c r="O87" s="434">
        <f t="shared" si="16"/>
        <v>0</v>
      </c>
      <c r="P87" s="435">
        <f t="shared" si="17"/>
        <v>0</v>
      </c>
      <c r="Q87" s="178"/>
    </row>
    <row r="88" spans="1:17" ht="15.75" customHeight="1">
      <c r="A88" s="345"/>
      <c r="B88" s="375" t="s">
        <v>76</v>
      </c>
      <c r="C88" s="428"/>
      <c r="D88" s="459"/>
      <c r="E88" s="459"/>
      <c r="F88" s="428"/>
      <c r="G88" s="433"/>
      <c r="H88" s="434"/>
      <c r="I88" s="434"/>
      <c r="J88" s="434"/>
      <c r="K88" s="435"/>
      <c r="L88" s="433"/>
      <c r="M88" s="434"/>
      <c r="N88" s="434"/>
      <c r="O88" s="434"/>
      <c r="P88" s="435"/>
      <c r="Q88" s="178"/>
    </row>
    <row r="89" spans="1:17" ht="15.75" customHeight="1">
      <c r="A89" s="345">
        <v>58</v>
      </c>
      <c r="B89" s="452" t="s">
        <v>77</v>
      </c>
      <c r="C89" s="428">
        <v>4902541</v>
      </c>
      <c r="D89" s="460" t="s">
        <v>12</v>
      </c>
      <c r="E89" s="418" t="s">
        <v>355</v>
      </c>
      <c r="F89" s="428">
        <v>100</v>
      </c>
      <c r="G89" s="433">
        <v>16890</v>
      </c>
      <c r="H89" s="434">
        <v>16255</v>
      </c>
      <c r="I89" s="434">
        <f>G89-H89</f>
        <v>635</v>
      </c>
      <c r="J89" s="434">
        <f>$F89*I89</f>
        <v>63500</v>
      </c>
      <c r="K89" s="435">
        <f>J89/1000000</f>
        <v>0.0635</v>
      </c>
      <c r="L89" s="433">
        <v>71877</v>
      </c>
      <c r="M89" s="434">
        <v>71876</v>
      </c>
      <c r="N89" s="434">
        <f>L89-M89</f>
        <v>1</v>
      </c>
      <c r="O89" s="434">
        <f>$F89*N89</f>
        <v>100</v>
      </c>
      <c r="P89" s="435">
        <f>O89/1000000</f>
        <v>0.0001</v>
      </c>
      <c r="Q89" s="178"/>
    </row>
    <row r="90" spans="1:17" ht="15.75" customHeight="1">
      <c r="A90" s="345">
        <v>59</v>
      </c>
      <c r="B90" s="452" t="s">
        <v>78</v>
      </c>
      <c r="C90" s="428">
        <v>4902542</v>
      </c>
      <c r="D90" s="460" t="s">
        <v>12</v>
      </c>
      <c r="E90" s="418" t="s">
        <v>355</v>
      </c>
      <c r="F90" s="428">
        <v>100</v>
      </c>
      <c r="G90" s="433">
        <v>12610</v>
      </c>
      <c r="H90" s="434">
        <v>11993</v>
      </c>
      <c r="I90" s="434">
        <f>G90-H90</f>
        <v>617</v>
      </c>
      <c r="J90" s="434">
        <f>$F90*I90</f>
        <v>61700</v>
      </c>
      <c r="K90" s="435">
        <f>J90/1000000</f>
        <v>0.0617</v>
      </c>
      <c r="L90" s="433">
        <v>62590</v>
      </c>
      <c r="M90" s="434">
        <v>62568</v>
      </c>
      <c r="N90" s="434">
        <f>L90-M90</f>
        <v>22</v>
      </c>
      <c r="O90" s="434">
        <f>$F90*N90</f>
        <v>2200</v>
      </c>
      <c r="P90" s="435">
        <f>O90/1000000</f>
        <v>0.0022</v>
      </c>
      <c r="Q90" s="178"/>
    </row>
    <row r="91" spans="1:17" ht="15.75" customHeight="1">
      <c r="A91" s="345">
        <v>60</v>
      </c>
      <c r="B91" s="452" t="s">
        <v>79</v>
      </c>
      <c r="C91" s="428">
        <v>4902543</v>
      </c>
      <c r="D91" s="460" t="s">
        <v>12</v>
      </c>
      <c r="E91" s="418" t="s">
        <v>355</v>
      </c>
      <c r="F91" s="428">
        <v>100</v>
      </c>
      <c r="G91" s="433">
        <v>13998</v>
      </c>
      <c r="H91" s="434">
        <v>13418</v>
      </c>
      <c r="I91" s="434">
        <f>G91-H91</f>
        <v>580</v>
      </c>
      <c r="J91" s="434">
        <f>$F91*I91</f>
        <v>58000</v>
      </c>
      <c r="K91" s="435">
        <f>J91/1000000</f>
        <v>0.058</v>
      </c>
      <c r="L91" s="433">
        <v>90100</v>
      </c>
      <c r="M91" s="434">
        <v>90100</v>
      </c>
      <c r="N91" s="434">
        <f>L91-M91</f>
        <v>0</v>
      </c>
      <c r="O91" s="434">
        <f>$F91*N91</f>
        <v>0</v>
      </c>
      <c r="P91" s="435">
        <f>O91/1000000</f>
        <v>0</v>
      </c>
      <c r="Q91" s="178"/>
    </row>
    <row r="92" spans="1:17" ht="24" customHeight="1">
      <c r="A92" s="345"/>
      <c r="B92" s="452" t="s">
        <v>79</v>
      </c>
      <c r="C92" s="428">
        <v>4902543</v>
      </c>
      <c r="D92" s="460" t="s">
        <v>12</v>
      </c>
      <c r="E92" s="418" t="s">
        <v>355</v>
      </c>
      <c r="F92" s="428">
        <v>100</v>
      </c>
      <c r="G92" s="433"/>
      <c r="H92" s="434"/>
      <c r="I92" s="434"/>
      <c r="J92" s="434"/>
      <c r="K92" s="435">
        <v>0.0251333333333333</v>
      </c>
      <c r="L92" s="433"/>
      <c r="M92" s="434"/>
      <c r="N92" s="434"/>
      <c r="O92" s="434"/>
      <c r="P92" s="435">
        <f>O92/1000000</f>
        <v>0</v>
      </c>
      <c r="Q92" s="708" t="s">
        <v>424</v>
      </c>
    </row>
    <row r="93" spans="1:17" ht="15.75" customHeight="1">
      <c r="A93" s="345"/>
      <c r="B93" s="375" t="s">
        <v>34</v>
      </c>
      <c r="C93" s="428"/>
      <c r="D93" s="459"/>
      <c r="E93" s="459"/>
      <c r="F93" s="428"/>
      <c r="G93" s="433"/>
      <c r="H93" s="434"/>
      <c r="I93" s="434"/>
      <c r="J93" s="434"/>
      <c r="K93" s="435"/>
      <c r="L93" s="433"/>
      <c r="M93" s="434"/>
      <c r="N93" s="434"/>
      <c r="O93" s="434"/>
      <c r="P93" s="435"/>
      <c r="Q93" s="178"/>
    </row>
    <row r="94" spans="1:17" ht="15.75" customHeight="1">
      <c r="A94" s="744">
        <v>61</v>
      </c>
      <c r="B94" s="452" t="s">
        <v>71</v>
      </c>
      <c r="C94" s="428">
        <v>4864807</v>
      </c>
      <c r="D94" s="460" t="s">
        <v>12</v>
      </c>
      <c r="E94" s="418" t="s">
        <v>355</v>
      </c>
      <c r="F94" s="428">
        <v>100</v>
      </c>
      <c r="G94" s="433">
        <v>135809</v>
      </c>
      <c r="H94" s="434">
        <v>132721</v>
      </c>
      <c r="I94" s="434">
        <f>G94-H94</f>
        <v>3088</v>
      </c>
      <c r="J94" s="434">
        <f>$F94*I94</f>
        <v>308800</v>
      </c>
      <c r="K94" s="435">
        <f>J94/1000000</f>
        <v>0.3088</v>
      </c>
      <c r="L94" s="433">
        <v>23936</v>
      </c>
      <c r="M94" s="434">
        <v>23936</v>
      </c>
      <c r="N94" s="434">
        <f>L94-M94</f>
        <v>0</v>
      </c>
      <c r="O94" s="434">
        <f>$F94*N94</f>
        <v>0</v>
      </c>
      <c r="P94" s="435">
        <f>O94/1000000</f>
        <v>0</v>
      </c>
      <c r="Q94" s="178"/>
    </row>
    <row r="95" spans="1:17" ht="15.75" customHeight="1">
      <c r="A95" s="744">
        <v>62</v>
      </c>
      <c r="B95" s="452" t="s">
        <v>250</v>
      </c>
      <c r="C95" s="428">
        <v>4865086</v>
      </c>
      <c r="D95" s="460" t="s">
        <v>12</v>
      </c>
      <c r="E95" s="418" t="s">
        <v>355</v>
      </c>
      <c r="F95" s="428">
        <v>100</v>
      </c>
      <c r="G95" s="433">
        <v>20688</v>
      </c>
      <c r="H95" s="434">
        <v>20288</v>
      </c>
      <c r="I95" s="434">
        <f>G95-H95</f>
        <v>400</v>
      </c>
      <c r="J95" s="434">
        <f>$F95*I95</f>
        <v>40000</v>
      </c>
      <c r="K95" s="435">
        <f>J95/1000000</f>
        <v>0.04</v>
      </c>
      <c r="L95" s="433">
        <v>41312</v>
      </c>
      <c r="M95" s="434">
        <v>41305</v>
      </c>
      <c r="N95" s="434">
        <f>L95-M95</f>
        <v>7</v>
      </c>
      <c r="O95" s="434">
        <f>$F95*N95</f>
        <v>700</v>
      </c>
      <c r="P95" s="435">
        <f>O95/1000000</f>
        <v>0.0007</v>
      </c>
      <c r="Q95" s="178"/>
    </row>
    <row r="96" spans="1:17" ht="15.75" customHeight="1">
      <c r="A96" s="744">
        <v>63</v>
      </c>
      <c r="B96" s="452" t="s">
        <v>84</v>
      </c>
      <c r="C96" s="428">
        <v>4902571</v>
      </c>
      <c r="D96" s="460" t="s">
        <v>12</v>
      </c>
      <c r="E96" s="418" t="s">
        <v>355</v>
      </c>
      <c r="F96" s="428">
        <v>-300</v>
      </c>
      <c r="G96" s="433">
        <v>23</v>
      </c>
      <c r="H96" s="434">
        <v>23</v>
      </c>
      <c r="I96" s="434">
        <f>G96-H96</f>
        <v>0</v>
      </c>
      <c r="J96" s="434">
        <f>$F96*I96</f>
        <v>0</v>
      </c>
      <c r="K96" s="435">
        <f>J96/1000000</f>
        <v>0</v>
      </c>
      <c r="L96" s="433">
        <v>65</v>
      </c>
      <c r="M96" s="434">
        <v>65</v>
      </c>
      <c r="N96" s="434">
        <f>L96-M96</f>
        <v>0</v>
      </c>
      <c r="O96" s="434">
        <f>$F96*N96</f>
        <v>0</v>
      </c>
      <c r="P96" s="435">
        <f>O96/1000000</f>
        <v>0</v>
      </c>
      <c r="Q96" s="178"/>
    </row>
    <row r="97" spans="1:17" ht="15.75" customHeight="1">
      <c r="A97" s="744"/>
      <c r="B97" s="448" t="s">
        <v>80</v>
      </c>
      <c r="C97" s="427"/>
      <c r="D97" s="455"/>
      <c r="E97" s="455"/>
      <c r="F97" s="427"/>
      <c r="G97" s="433"/>
      <c r="H97" s="434"/>
      <c r="I97" s="434"/>
      <c r="J97" s="434"/>
      <c r="K97" s="435"/>
      <c r="L97" s="433"/>
      <c r="M97" s="434"/>
      <c r="N97" s="434"/>
      <c r="O97" s="434"/>
      <c r="P97" s="435"/>
      <c r="Q97" s="178"/>
    </row>
    <row r="98" spans="1:17" ht="16.5">
      <c r="A98" s="745">
        <v>64</v>
      </c>
      <c r="B98" s="526" t="s">
        <v>81</v>
      </c>
      <c r="C98" s="427">
        <v>4902577</v>
      </c>
      <c r="D98" s="455" t="s">
        <v>12</v>
      </c>
      <c r="E98" s="418" t="s">
        <v>355</v>
      </c>
      <c r="F98" s="427">
        <v>-400</v>
      </c>
      <c r="G98" s="433">
        <v>995589</v>
      </c>
      <c r="H98" s="434">
        <v>995589</v>
      </c>
      <c r="I98" s="434">
        <f>G98-H98</f>
        <v>0</v>
      </c>
      <c r="J98" s="434">
        <f>$F98*I98</f>
        <v>0</v>
      </c>
      <c r="K98" s="435">
        <f>J98/1000000</f>
        <v>0</v>
      </c>
      <c r="L98" s="433">
        <v>36</v>
      </c>
      <c r="M98" s="434">
        <v>34</v>
      </c>
      <c r="N98" s="434">
        <f>L98-M98</f>
        <v>2</v>
      </c>
      <c r="O98" s="434">
        <f>$F98*N98</f>
        <v>-800</v>
      </c>
      <c r="P98" s="435">
        <f>O98/1000000</f>
        <v>-0.0008</v>
      </c>
      <c r="Q98" s="709"/>
    </row>
    <row r="99" spans="1:17" ht="16.5">
      <c r="A99" s="745">
        <v>65</v>
      </c>
      <c r="B99" s="526" t="s">
        <v>82</v>
      </c>
      <c r="C99" s="427">
        <v>4902516</v>
      </c>
      <c r="D99" s="455" t="s">
        <v>12</v>
      </c>
      <c r="E99" s="418" t="s">
        <v>355</v>
      </c>
      <c r="F99" s="427">
        <v>100</v>
      </c>
      <c r="G99" s="433">
        <v>999273</v>
      </c>
      <c r="H99" s="434">
        <v>999273</v>
      </c>
      <c r="I99" s="434">
        <f>G99-H99</f>
        <v>0</v>
      </c>
      <c r="J99" s="434">
        <f>$F99*I99</f>
        <v>0</v>
      </c>
      <c r="K99" s="435">
        <f>J99/1000000</f>
        <v>0</v>
      </c>
      <c r="L99" s="433">
        <v>999398</v>
      </c>
      <c r="M99" s="434">
        <v>999399</v>
      </c>
      <c r="N99" s="434">
        <f>L99-M99</f>
        <v>-1</v>
      </c>
      <c r="O99" s="434">
        <f>$F99*N99</f>
        <v>-100</v>
      </c>
      <c r="P99" s="435">
        <f>O99/1000000</f>
        <v>-0.0001</v>
      </c>
      <c r="Q99" s="178"/>
    </row>
    <row r="100" spans="1:17" ht="16.5">
      <c r="A100" s="745"/>
      <c r="B100" s="375" t="s">
        <v>401</v>
      </c>
      <c r="C100" s="427"/>
      <c r="D100" s="455"/>
      <c r="E100" s="418"/>
      <c r="F100" s="427"/>
      <c r="G100" s="433"/>
      <c r="H100" s="434"/>
      <c r="I100" s="434"/>
      <c r="J100" s="434"/>
      <c r="K100" s="435"/>
      <c r="L100" s="433"/>
      <c r="M100" s="434"/>
      <c r="N100" s="434"/>
      <c r="O100" s="434"/>
      <c r="P100" s="435"/>
      <c r="Q100" s="178"/>
    </row>
    <row r="101" spans="1:17" ht="18">
      <c r="A101" s="745">
        <v>66</v>
      </c>
      <c r="B101" s="452" t="s">
        <v>400</v>
      </c>
      <c r="C101" s="388">
        <v>5128444</v>
      </c>
      <c r="D101" s="149" t="s">
        <v>12</v>
      </c>
      <c r="E101" s="113" t="s">
        <v>355</v>
      </c>
      <c r="F101" s="577">
        <v>800</v>
      </c>
      <c r="G101" s="507">
        <v>994101</v>
      </c>
      <c r="H101" s="507">
        <v>994101</v>
      </c>
      <c r="I101" s="405">
        <f>G101-H101</f>
        <v>0</v>
      </c>
      <c r="J101" s="405">
        <f>$F101*I101</f>
        <v>0</v>
      </c>
      <c r="K101" s="405">
        <f>J101/1000000</f>
        <v>0</v>
      </c>
      <c r="L101" s="508">
        <v>344</v>
      </c>
      <c r="M101" s="507">
        <v>344</v>
      </c>
      <c r="N101" s="405">
        <f>L101-M101</f>
        <v>0</v>
      </c>
      <c r="O101" s="405">
        <f>$F101*N101</f>
        <v>0</v>
      </c>
      <c r="P101" s="405">
        <f>O101/1000000</f>
        <v>0</v>
      </c>
      <c r="Q101" s="178"/>
    </row>
    <row r="102" spans="1:17" ht="16.5">
      <c r="A102" s="745">
        <v>67</v>
      </c>
      <c r="B102" s="452" t="s">
        <v>411</v>
      </c>
      <c r="C102" s="427">
        <v>5100232</v>
      </c>
      <c r="D102" s="149" t="s">
        <v>12</v>
      </c>
      <c r="E102" s="113" t="s">
        <v>355</v>
      </c>
      <c r="F102" s="427">
        <v>800</v>
      </c>
      <c r="G102" s="436">
        <v>992627</v>
      </c>
      <c r="H102" s="437">
        <v>993613</v>
      </c>
      <c r="I102" s="402">
        <f>G102-H102</f>
        <v>-986</v>
      </c>
      <c r="J102" s="402">
        <f>$F102*I102</f>
        <v>-788800</v>
      </c>
      <c r="K102" s="402">
        <f>J102/1000000</f>
        <v>-0.7888</v>
      </c>
      <c r="L102" s="436">
        <v>999987</v>
      </c>
      <c r="M102" s="437">
        <v>999987</v>
      </c>
      <c r="N102" s="402">
        <f>L102-M102</f>
        <v>0</v>
      </c>
      <c r="O102" s="402">
        <f>$F102*N102</f>
        <v>0</v>
      </c>
      <c r="P102" s="402">
        <f>O102/1000000</f>
        <v>0</v>
      </c>
      <c r="Q102" s="178"/>
    </row>
    <row r="103" spans="1:17" ht="15.75" customHeight="1" thickBot="1">
      <c r="A103" s="415"/>
      <c r="B103" s="698"/>
      <c r="C103" s="412"/>
      <c r="D103" s="699"/>
      <c r="E103" s="419"/>
      <c r="F103" s="412"/>
      <c r="G103" s="438"/>
      <c r="H103" s="439"/>
      <c r="I103" s="439"/>
      <c r="J103" s="439"/>
      <c r="K103" s="440"/>
      <c r="L103" s="438"/>
      <c r="M103" s="439"/>
      <c r="N103" s="439"/>
      <c r="O103" s="439"/>
      <c r="P103" s="440"/>
      <c r="Q103" s="179"/>
    </row>
    <row r="104" spans="7:16" ht="13.5" thickTop="1">
      <c r="G104" s="18"/>
      <c r="H104" s="18"/>
      <c r="I104" s="18"/>
      <c r="J104" s="18"/>
      <c r="L104" s="18"/>
      <c r="M104" s="18"/>
      <c r="N104" s="18"/>
      <c r="O104" s="18"/>
      <c r="P104" s="18"/>
    </row>
    <row r="105" spans="2:16" ht="12.75">
      <c r="B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2:16" ht="18">
      <c r="B106" s="181" t="s">
        <v>249</v>
      </c>
      <c r="G106" s="18"/>
      <c r="H106" s="18"/>
      <c r="I106" s="18"/>
      <c r="J106" s="18"/>
      <c r="K106" s="598">
        <f>SUM(K8:K103)</f>
        <v>0.5362807341176465</v>
      </c>
      <c r="L106" s="18"/>
      <c r="M106" s="18"/>
      <c r="N106" s="18"/>
      <c r="O106" s="18"/>
      <c r="P106" s="180">
        <f>SUM(P8:P103)</f>
        <v>0.23175548000000004</v>
      </c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ht="12.75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5.75">
      <c r="A112" s="16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7" ht="24" thickBot="1">
      <c r="A113" s="220" t="s">
        <v>248</v>
      </c>
      <c r="G113" s="19"/>
      <c r="H113" s="19"/>
      <c r="I113" s="95" t="s">
        <v>407</v>
      </c>
      <c r="J113" s="19"/>
      <c r="K113" s="19"/>
      <c r="L113" s="19"/>
      <c r="M113" s="19"/>
      <c r="N113" s="95" t="s">
        <v>408</v>
      </c>
      <c r="O113" s="19"/>
      <c r="P113" s="19"/>
      <c r="Q113" s="213" t="str">
        <f>Q1</f>
        <v>NOVEMBER-2013</v>
      </c>
    </row>
    <row r="114" spans="1:17" ht="39.75" thickBot="1" thickTop="1">
      <c r="A114" s="96" t="s">
        <v>8</v>
      </c>
      <c r="B114" s="35" t="s">
        <v>9</v>
      </c>
      <c r="C114" s="36" t="s">
        <v>1</v>
      </c>
      <c r="D114" s="36" t="s">
        <v>2</v>
      </c>
      <c r="E114" s="36" t="s">
        <v>3</v>
      </c>
      <c r="F114" s="36" t="s">
        <v>10</v>
      </c>
      <c r="G114" s="38" t="str">
        <f>G5</f>
        <v>FINAL READING 01/12/2013</v>
      </c>
      <c r="H114" s="36" t="str">
        <f>H5</f>
        <v>INTIAL READING 01/11/2013</v>
      </c>
      <c r="I114" s="36" t="s">
        <v>4</v>
      </c>
      <c r="J114" s="36" t="s">
        <v>5</v>
      </c>
      <c r="K114" s="37" t="s">
        <v>6</v>
      </c>
      <c r="L114" s="38" t="str">
        <f>G5</f>
        <v>FINAL READING 01/12/2013</v>
      </c>
      <c r="M114" s="36" t="str">
        <f>H5</f>
        <v>INTIAL READING 01/11/2013</v>
      </c>
      <c r="N114" s="36" t="s">
        <v>4</v>
      </c>
      <c r="O114" s="36" t="s">
        <v>5</v>
      </c>
      <c r="P114" s="37" t="s">
        <v>6</v>
      </c>
      <c r="Q114" s="37" t="s">
        <v>318</v>
      </c>
    </row>
    <row r="115" spans="1:16" ht="8.25" customHeight="1" thickBot="1" thickTop="1">
      <c r="A115" s="14"/>
      <c r="B115" s="12"/>
      <c r="C115" s="11"/>
      <c r="D115" s="11"/>
      <c r="E115" s="11"/>
      <c r="F115" s="11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75" customHeight="1" thickTop="1">
      <c r="A116" s="429"/>
      <c r="B116" s="430" t="s">
        <v>28</v>
      </c>
      <c r="C116" s="410"/>
      <c r="D116" s="396"/>
      <c r="E116" s="396"/>
      <c r="F116" s="396"/>
      <c r="G116" s="100"/>
      <c r="H116" s="26"/>
      <c r="I116" s="26"/>
      <c r="J116" s="26"/>
      <c r="K116" s="27"/>
      <c r="L116" s="100"/>
      <c r="M116" s="26"/>
      <c r="N116" s="26"/>
      <c r="O116" s="26"/>
      <c r="P116" s="27"/>
      <c r="Q116" s="177"/>
    </row>
    <row r="117" spans="1:17" ht="15.75" customHeight="1">
      <c r="A117" s="409">
        <v>1</v>
      </c>
      <c r="B117" s="447" t="s">
        <v>83</v>
      </c>
      <c r="C117" s="427">
        <v>4865092</v>
      </c>
      <c r="D117" s="418" t="s">
        <v>12</v>
      </c>
      <c r="E117" s="418" t="s">
        <v>355</v>
      </c>
      <c r="F117" s="427">
        <v>-100</v>
      </c>
      <c r="G117" s="433">
        <v>13861</v>
      </c>
      <c r="H117" s="434">
        <v>13741</v>
      </c>
      <c r="I117" s="434">
        <f>G117-H117</f>
        <v>120</v>
      </c>
      <c r="J117" s="434">
        <f aca="true" t="shared" si="18" ref="J117:J127">$F117*I117</f>
        <v>-12000</v>
      </c>
      <c r="K117" s="435">
        <f aca="true" t="shared" si="19" ref="K117:K127">J117/1000000</f>
        <v>-0.012</v>
      </c>
      <c r="L117" s="433">
        <v>14070</v>
      </c>
      <c r="M117" s="434">
        <v>14071</v>
      </c>
      <c r="N117" s="434">
        <f>L117-M117</f>
        <v>-1</v>
      </c>
      <c r="O117" s="434">
        <f aca="true" t="shared" si="20" ref="O117:O127">$F117*N117</f>
        <v>100</v>
      </c>
      <c r="P117" s="435">
        <f aca="true" t="shared" si="21" ref="P117:P127">O117/1000000</f>
        <v>0.0001</v>
      </c>
      <c r="Q117" s="178"/>
    </row>
    <row r="118" spans="1:17" ht="16.5">
      <c r="A118" s="409"/>
      <c r="B118" s="448" t="s">
        <v>41</v>
      </c>
      <c r="C118" s="427"/>
      <c r="D118" s="456"/>
      <c r="E118" s="456"/>
      <c r="F118" s="427"/>
      <c r="G118" s="433"/>
      <c r="H118" s="434"/>
      <c r="I118" s="434"/>
      <c r="J118" s="434"/>
      <c r="K118" s="435"/>
      <c r="L118" s="433"/>
      <c r="M118" s="434"/>
      <c r="N118" s="434"/>
      <c r="O118" s="434"/>
      <c r="P118" s="435"/>
      <c r="Q118" s="178"/>
    </row>
    <row r="119" spans="1:17" ht="16.5">
      <c r="A119" s="409">
        <v>2</v>
      </c>
      <c r="B119" s="447" t="s">
        <v>42</v>
      </c>
      <c r="C119" s="427">
        <v>4864955</v>
      </c>
      <c r="D119" s="455" t="s">
        <v>12</v>
      </c>
      <c r="E119" s="418" t="s">
        <v>355</v>
      </c>
      <c r="F119" s="427">
        <v>-1000</v>
      </c>
      <c r="G119" s="433">
        <v>8717</v>
      </c>
      <c r="H119" s="434">
        <v>8293</v>
      </c>
      <c r="I119" s="434">
        <f>G119-H119</f>
        <v>424</v>
      </c>
      <c r="J119" s="434">
        <f t="shared" si="18"/>
        <v>-424000</v>
      </c>
      <c r="K119" s="435">
        <f t="shared" si="19"/>
        <v>-0.424</v>
      </c>
      <c r="L119" s="433">
        <v>7047</v>
      </c>
      <c r="M119" s="434">
        <v>7047</v>
      </c>
      <c r="N119" s="434">
        <f>L119-M119</f>
        <v>0</v>
      </c>
      <c r="O119" s="434">
        <f t="shared" si="20"/>
        <v>0</v>
      </c>
      <c r="P119" s="435">
        <f t="shared" si="21"/>
        <v>0</v>
      </c>
      <c r="Q119" s="178"/>
    </row>
    <row r="120" spans="1:17" ht="16.5">
      <c r="A120" s="409"/>
      <c r="B120" s="448" t="s">
        <v>18</v>
      </c>
      <c r="C120" s="427"/>
      <c r="D120" s="455"/>
      <c r="E120" s="418"/>
      <c r="F120" s="427"/>
      <c r="G120" s="433"/>
      <c r="H120" s="434"/>
      <c r="I120" s="434"/>
      <c r="J120" s="434"/>
      <c r="K120" s="435"/>
      <c r="L120" s="433"/>
      <c r="M120" s="434"/>
      <c r="N120" s="434"/>
      <c r="O120" s="434"/>
      <c r="P120" s="435"/>
      <c r="Q120" s="178"/>
    </row>
    <row r="121" spans="1:17" ht="16.5">
      <c r="A121" s="409">
        <v>3</v>
      </c>
      <c r="B121" s="447" t="s">
        <v>19</v>
      </c>
      <c r="C121" s="427">
        <v>4864808</v>
      </c>
      <c r="D121" s="455" t="s">
        <v>12</v>
      </c>
      <c r="E121" s="418" t="s">
        <v>355</v>
      </c>
      <c r="F121" s="427">
        <v>-200</v>
      </c>
      <c r="G121" s="433">
        <v>3962</v>
      </c>
      <c r="H121" s="434">
        <v>3591</v>
      </c>
      <c r="I121" s="437">
        <f>G121-H121</f>
        <v>371</v>
      </c>
      <c r="J121" s="437">
        <f t="shared" si="18"/>
        <v>-74200</v>
      </c>
      <c r="K121" s="444">
        <f t="shared" si="19"/>
        <v>-0.0742</v>
      </c>
      <c r="L121" s="433">
        <v>11798</v>
      </c>
      <c r="M121" s="434">
        <v>11798</v>
      </c>
      <c r="N121" s="434">
        <f>L121-M121</f>
        <v>0</v>
      </c>
      <c r="O121" s="434">
        <f t="shared" si="20"/>
        <v>0</v>
      </c>
      <c r="P121" s="435">
        <f t="shared" si="21"/>
        <v>0</v>
      </c>
      <c r="Q121" s="564"/>
    </row>
    <row r="122" spans="1:17" ht="16.5">
      <c r="A122" s="409">
        <v>4</v>
      </c>
      <c r="B122" s="447" t="s">
        <v>20</v>
      </c>
      <c r="C122" s="427">
        <v>4864841</v>
      </c>
      <c r="D122" s="455" t="s">
        <v>12</v>
      </c>
      <c r="E122" s="418" t="s">
        <v>355</v>
      </c>
      <c r="F122" s="427">
        <v>-1000</v>
      </c>
      <c r="G122" s="433">
        <v>14713</v>
      </c>
      <c r="H122" s="434">
        <v>14424</v>
      </c>
      <c r="I122" s="434">
        <f>G122-H122</f>
        <v>289</v>
      </c>
      <c r="J122" s="434">
        <f t="shared" si="18"/>
        <v>-289000</v>
      </c>
      <c r="K122" s="435">
        <f t="shared" si="19"/>
        <v>-0.289</v>
      </c>
      <c r="L122" s="433">
        <v>31646</v>
      </c>
      <c r="M122" s="434">
        <v>31646</v>
      </c>
      <c r="N122" s="434">
        <f>L122-M122</f>
        <v>0</v>
      </c>
      <c r="O122" s="434">
        <f t="shared" si="20"/>
        <v>0</v>
      </c>
      <c r="P122" s="435">
        <f t="shared" si="21"/>
        <v>0</v>
      </c>
      <c r="Q122" s="178"/>
    </row>
    <row r="123" spans="1:17" ht="16.5">
      <c r="A123" s="409"/>
      <c r="B123" s="447"/>
      <c r="C123" s="427"/>
      <c r="D123" s="455"/>
      <c r="E123" s="418"/>
      <c r="F123" s="427"/>
      <c r="G123" s="445"/>
      <c r="H123" s="281"/>
      <c r="I123" s="434"/>
      <c r="J123" s="434"/>
      <c r="K123" s="435"/>
      <c r="L123" s="445"/>
      <c r="M123" s="437"/>
      <c r="N123" s="434"/>
      <c r="O123" s="434"/>
      <c r="P123" s="435"/>
      <c r="Q123" s="178"/>
    </row>
    <row r="124" spans="1:17" ht="16.5">
      <c r="A124" s="431"/>
      <c r="B124" s="453" t="s">
        <v>49</v>
      </c>
      <c r="C124" s="404"/>
      <c r="D124" s="461"/>
      <c r="E124" s="461"/>
      <c r="F124" s="432"/>
      <c r="G124" s="445"/>
      <c r="H124" s="281"/>
      <c r="I124" s="434"/>
      <c r="J124" s="434"/>
      <c r="K124" s="435"/>
      <c r="L124" s="445"/>
      <c r="M124" s="281"/>
      <c r="N124" s="434"/>
      <c r="O124" s="434"/>
      <c r="P124" s="435"/>
      <c r="Q124" s="178"/>
    </row>
    <row r="125" spans="1:17" s="724" customFormat="1" ht="16.5">
      <c r="A125" s="409">
        <v>5</v>
      </c>
      <c r="B125" s="451" t="s">
        <v>50</v>
      </c>
      <c r="C125" s="427">
        <v>4864898</v>
      </c>
      <c r="D125" s="456" t="s">
        <v>12</v>
      </c>
      <c r="E125" s="418" t="s">
        <v>355</v>
      </c>
      <c r="F125" s="427">
        <v>-100</v>
      </c>
      <c r="G125" s="436">
        <v>11735</v>
      </c>
      <c r="H125" s="437">
        <v>12017</v>
      </c>
      <c r="I125" s="437">
        <f>G125-H125</f>
        <v>-282</v>
      </c>
      <c r="J125" s="437">
        <f t="shared" si="18"/>
        <v>28200</v>
      </c>
      <c r="K125" s="444">
        <f t="shared" si="19"/>
        <v>0.0282</v>
      </c>
      <c r="L125" s="436">
        <v>61487</v>
      </c>
      <c r="M125" s="437">
        <v>61487</v>
      </c>
      <c r="N125" s="437">
        <f>L125-M125</f>
        <v>0</v>
      </c>
      <c r="O125" s="437">
        <f t="shared" si="20"/>
        <v>0</v>
      </c>
      <c r="P125" s="444">
        <f t="shared" si="21"/>
        <v>0</v>
      </c>
      <c r="Q125" s="736"/>
    </row>
    <row r="126" spans="1:17" ht="16.5">
      <c r="A126" s="409"/>
      <c r="B126" s="449" t="s">
        <v>51</v>
      </c>
      <c r="C126" s="427"/>
      <c r="D126" s="455"/>
      <c r="E126" s="418"/>
      <c r="F126" s="427"/>
      <c r="G126" s="433"/>
      <c r="H126" s="434"/>
      <c r="I126" s="434"/>
      <c r="J126" s="434"/>
      <c r="K126" s="435"/>
      <c r="L126" s="433"/>
      <c r="M126" s="434"/>
      <c r="N126" s="434"/>
      <c r="O126" s="434"/>
      <c r="P126" s="435"/>
      <c r="Q126" s="178"/>
    </row>
    <row r="127" spans="1:17" ht="16.5">
      <c r="A127" s="409">
        <v>6</v>
      </c>
      <c r="B127" s="712" t="s">
        <v>358</v>
      </c>
      <c r="C127" s="427">
        <v>4865174</v>
      </c>
      <c r="D127" s="456" t="s">
        <v>12</v>
      </c>
      <c r="E127" s="418" t="s">
        <v>355</v>
      </c>
      <c r="F127" s="427">
        <v>-1000</v>
      </c>
      <c r="G127" s="436">
        <v>0</v>
      </c>
      <c r="H127" s="437">
        <v>0</v>
      </c>
      <c r="I127" s="437">
        <f>G127-H127</f>
        <v>0</v>
      </c>
      <c r="J127" s="437">
        <f t="shared" si="18"/>
        <v>0</v>
      </c>
      <c r="K127" s="444">
        <f t="shared" si="19"/>
        <v>0</v>
      </c>
      <c r="L127" s="436">
        <v>0</v>
      </c>
      <c r="M127" s="437">
        <v>0</v>
      </c>
      <c r="N127" s="437">
        <f>L127-M127</f>
        <v>0</v>
      </c>
      <c r="O127" s="437">
        <f t="shared" si="20"/>
        <v>0</v>
      </c>
      <c r="P127" s="444">
        <f t="shared" si="21"/>
        <v>0</v>
      </c>
      <c r="Q127" s="565"/>
    </row>
    <row r="128" spans="1:17" ht="16.5">
      <c r="A128" s="409"/>
      <c r="B128" s="448" t="s">
        <v>37</v>
      </c>
      <c r="C128" s="427"/>
      <c r="D128" s="456"/>
      <c r="E128" s="418"/>
      <c r="F128" s="427"/>
      <c r="G128" s="433"/>
      <c r="H128" s="434"/>
      <c r="I128" s="434"/>
      <c r="J128" s="434"/>
      <c r="K128" s="435"/>
      <c r="L128" s="433"/>
      <c r="M128" s="434"/>
      <c r="N128" s="434"/>
      <c r="O128" s="434"/>
      <c r="P128" s="435"/>
      <c r="Q128" s="178"/>
    </row>
    <row r="129" spans="1:17" ht="16.5">
      <c r="A129" s="409">
        <v>7</v>
      </c>
      <c r="B129" s="447" t="s">
        <v>371</v>
      </c>
      <c r="C129" s="427">
        <v>4864961</v>
      </c>
      <c r="D129" s="455" t="s">
        <v>12</v>
      </c>
      <c r="E129" s="418" t="s">
        <v>355</v>
      </c>
      <c r="F129" s="427">
        <v>-1000</v>
      </c>
      <c r="G129" s="433">
        <v>950752</v>
      </c>
      <c r="H129" s="434">
        <v>953010</v>
      </c>
      <c r="I129" s="434">
        <f>G129-H129</f>
        <v>-2258</v>
      </c>
      <c r="J129" s="434">
        <f>$F129*I129</f>
        <v>2258000</v>
      </c>
      <c r="K129" s="435">
        <f>J129/1000000</f>
        <v>2.258</v>
      </c>
      <c r="L129" s="433">
        <v>992454</v>
      </c>
      <c r="M129" s="434">
        <v>992454</v>
      </c>
      <c r="N129" s="434">
        <f>L129-M129</f>
        <v>0</v>
      </c>
      <c r="O129" s="434">
        <f>$F129*N129</f>
        <v>0</v>
      </c>
      <c r="P129" s="435">
        <f>O129/1000000</f>
        <v>0</v>
      </c>
      <c r="Q129" s="178"/>
    </row>
    <row r="130" spans="1:17" ht="16.5">
      <c r="A130" s="409"/>
      <c r="B130" s="449" t="s">
        <v>394</v>
      </c>
      <c r="C130" s="427"/>
      <c r="D130" s="455"/>
      <c r="E130" s="418"/>
      <c r="F130" s="427"/>
      <c r="G130" s="433"/>
      <c r="H130" s="434"/>
      <c r="I130" s="434"/>
      <c r="J130" s="434"/>
      <c r="K130" s="435"/>
      <c r="L130" s="433"/>
      <c r="M130" s="434"/>
      <c r="N130" s="434"/>
      <c r="O130" s="434"/>
      <c r="P130" s="435"/>
      <c r="Q130" s="178"/>
    </row>
    <row r="131" spans="1:17" ht="18">
      <c r="A131" s="409">
        <v>8</v>
      </c>
      <c r="B131" s="696" t="s">
        <v>399</v>
      </c>
      <c r="C131" s="388">
        <v>5128407</v>
      </c>
      <c r="D131" s="149" t="s">
        <v>12</v>
      </c>
      <c r="E131" s="113" t="s">
        <v>355</v>
      </c>
      <c r="F131" s="577">
        <v>2000</v>
      </c>
      <c r="G131" s="508">
        <v>999423</v>
      </c>
      <c r="H131" s="507">
        <v>999423</v>
      </c>
      <c r="I131" s="405">
        <f>G131-H131</f>
        <v>0</v>
      </c>
      <c r="J131" s="405">
        <f>$F131*I131</f>
        <v>0</v>
      </c>
      <c r="K131" s="405">
        <f>J131/1000000</f>
        <v>0</v>
      </c>
      <c r="L131" s="508">
        <v>999980</v>
      </c>
      <c r="M131" s="507">
        <v>999980</v>
      </c>
      <c r="N131" s="405">
        <f>L131-M131</f>
        <v>0</v>
      </c>
      <c r="O131" s="405">
        <f>$F131*N131</f>
        <v>0</v>
      </c>
      <c r="P131" s="405">
        <f>O131/1000000</f>
        <v>0</v>
      </c>
      <c r="Q131" s="572"/>
    </row>
    <row r="132" spans="1:17" ht="13.5" thickBot="1">
      <c r="A132" s="49"/>
      <c r="B132" s="164"/>
      <c r="C132" s="51"/>
      <c r="D132" s="107"/>
      <c r="E132" s="165"/>
      <c r="F132" s="107"/>
      <c r="G132" s="123"/>
      <c r="H132" s="124"/>
      <c r="I132" s="124"/>
      <c r="J132" s="124"/>
      <c r="K132" s="129"/>
      <c r="L132" s="123"/>
      <c r="M132" s="124"/>
      <c r="N132" s="124"/>
      <c r="O132" s="124"/>
      <c r="P132" s="129"/>
      <c r="Q132" s="179"/>
    </row>
    <row r="133" ht="13.5" thickTop="1"/>
    <row r="134" spans="2:16" ht="18">
      <c r="B134" s="183" t="s">
        <v>319</v>
      </c>
      <c r="K134" s="182">
        <f>SUM(K117:K132)</f>
        <v>1.487</v>
      </c>
      <c r="P134" s="182">
        <f>SUM(P117:P132)</f>
        <v>0.0001</v>
      </c>
    </row>
    <row r="135" spans="11:16" ht="15.75">
      <c r="K135" s="104"/>
      <c r="P135" s="104"/>
    </row>
    <row r="136" spans="11:16" ht="15.75">
      <c r="K136" s="104"/>
      <c r="P136" s="104"/>
    </row>
    <row r="137" spans="11:16" ht="15.75">
      <c r="K137" s="104"/>
      <c r="P137" s="104"/>
    </row>
    <row r="138" spans="11:16" ht="15.75">
      <c r="K138" s="104"/>
      <c r="P138" s="104"/>
    </row>
    <row r="139" spans="11:16" ht="15.75">
      <c r="K139" s="104"/>
      <c r="P139" s="104"/>
    </row>
    <row r="140" ht="13.5" thickBot="1"/>
    <row r="141" spans="1:17" ht="31.5" customHeight="1">
      <c r="A141" s="167" t="s">
        <v>251</v>
      </c>
      <c r="B141" s="168"/>
      <c r="C141" s="168"/>
      <c r="D141" s="169"/>
      <c r="E141" s="170"/>
      <c r="F141" s="169"/>
      <c r="G141" s="169"/>
      <c r="H141" s="168"/>
      <c r="I141" s="171"/>
      <c r="J141" s="172"/>
      <c r="K141" s="173"/>
      <c r="L141" s="54"/>
      <c r="M141" s="54"/>
      <c r="N141" s="54"/>
      <c r="O141" s="54"/>
      <c r="P141" s="54"/>
      <c r="Q141" s="55"/>
    </row>
    <row r="142" spans="1:17" ht="28.5" customHeight="1">
      <c r="A142" s="174" t="s">
        <v>314</v>
      </c>
      <c r="B142" s="101"/>
      <c r="C142" s="101"/>
      <c r="D142" s="101"/>
      <c r="E142" s="102"/>
      <c r="F142" s="101"/>
      <c r="G142" s="101"/>
      <c r="H142" s="101"/>
      <c r="I142" s="103"/>
      <c r="J142" s="101"/>
      <c r="K142" s="166">
        <f>K106</f>
        <v>0.5362807341176465</v>
      </c>
      <c r="L142" s="19"/>
      <c r="M142" s="19"/>
      <c r="N142" s="19"/>
      <c r="O142" s="19"/>
      <c r="P142" s="166">
        <f>P106</f>
        <v>0.23175548000000004</v>
      </c>
      <c r="Q142" s="56"/>
    </row>
    <row r="143" spans="1:17" ht="28.5" customHeight="1">
      <c r="A143" s="174" t="s">
        <v>315</v>
      </c>
      <c r="B143" s="101"/>
      <c r="C143" s="101"/>
      <c r="D143" s="101"/>
      <c r="E143" s="102"/>
      <c r="F143" s="101"/>
      <c r="G143" s="101"/>
      <c r="H143" s="101"/>
      <c r="I143" s="103"/>
      <c r="J143" s="101"/>
      <c r="K143" s="166">
        <f>K134</f>
        <v>1.487</v>
      </c>
      <c r="L143" s="19"/>
      <c r="M143" s="19"/>
      <c r="N143" s="19"/>
      <c r="O143" s="19"/>
      <c r="P143" s="166">
        <f>P134</f>
        <v>0.0001</v>
      </c>
      <c r="Q143" s="56"/>
    </row>
    <row r="144" spans="1:17" ht="28.5" customHeight="1">
      <c r="A144" s="174" t="s">
        <v>252</v>
      </c>
      <c r="B144" s="101"/>
      <c r="C144" s="101"/>
      <c r="D144" s="101"/>
      <c r="E144" s="102"/>
      <c r="F144" s="101"/>
      <c r="G144" s="101"/>
      <c r="H144" s="101"/>
      <c r="I144" s="103"/>
      <c r="J144" s="101"/>
      <c r="K144" s="166">
        <f>'ROHTAK ROAD'!K46</f>
        <v>2.9459625000000003</v>
      </c>
      <c r="L144" s="19"/>
      <c r="M144" s="19"/>
      <c r="N144" s="19"/>
      <c r="O144" s="19"/>
      <c r="P144" s="166">
        <f>'ROHTAK ROAD'!P46</f>
        <v>-0.0231375</v>
      </c>
      <c r="Q144" s="56"/>
    </row>
    <row r="145" spans="1:17" ht="27.75" customHeight="1" thickBot="1">
      <c r="A145" s="176" t="s">
        <v>253</v>
      </c>
      <c r="B145" s="175"/>
      <c r="C145" s="175"/>
      <c r="D145" s="175"/>
      <c r="E145" s="175"/>
      <c r="F145" s="175"/>
      <c r="G145" s="175"/>
      <c r="H145" s="175"/>
      <c r="I145" s="175"/>
      <c r="J145" s="175"/>
      <c r="K145" s="753">
        <f>SUM(K142:K144)</f>
        <v>4.969243234117647</v>
      </c>
      <c r="L145" s="57"/>
      <c r="M145" s="57"/>
      <c r="N145" s="57"/>
      <c r="O145" s="57"/>
      <c r="P145" s="604">
        <f>SUM(P142:P144)</f>
        <v>0.20871798000000003</v>
      </c>
      <c r="Q145" s="184"/>
    </row>
    <row r="149" ht="13.5" thickBot="1">
      <c r="A149" s="282"/>
    </row>
    <row r="150" spans="1:17" ht="12.75">
      <c r="A150" s="267"/>
      <c r="B150" s="268"/>
      <c r="C150" s="268"/>
      <c r="D150" s="268"/>
      <c r="E150" s="268"/>
      <c r="F150" s="268"/>
      <c r="G150" s="268"/>
      <c r="H150" s="54"/>
      <c r="I150" s="54"/>
      <c r="J150" s="54"/>
      <c r="K150" s="54"/>
      <c r="L150" s="54"/>
      <c r="M150" s="54"/>
      <c r="N150" s="54"/>
      <c r="O150" s="54"/>
      <c r="P150" s="54"/>
      <c r="Q150" s="55"/>
    </row>
    <row r="151" spans="1:17" ht="23.25">
      <c r="A151" s="275" t="s">
        <v>336</v>
      </c>
      <c r="B151" s="259"/>
      <c r="C151" s="259"/>
      <c r="D151" s="259"/>
      <c r="E151" s="259"/>
      <c r="F151" s="259"/>
      <c r="G151" s="259"/>
      <c r="H151" s="19"/>
      <c r="I151" s="19"/>
      <c r="J151" s="19"/>
      <c r="K151" s="19"/>
      <c r="L151" s="19"/>
      <c r="M151" s="19"/>
      <c r="N151" s="19"/>
      <c r="O151" s="19"/>
      <c r="P151" s="19"/>
      <c r="Q151" s="56"/>
    </row>
    <row r="152" spans="1:17" ht="12.75">
      <c r="A152" s="269"/>
      <c r="B152" s="259"/>
      <c r="C152" s="259"/>
      <c r="D152" s="259"/>
      <c r="E152" s="259"/>
      <c r="F152" s="259"/>
      <c r="G152" s="259"/>
      <c r="H152" s="19"/>
      <c r="I152" s="19"/>
      <c r="J152" s="19"/>
      <c r="K152" s="19"/>
      <c r="L152" s="19"/>
      <c r="M152" s="19"/>
      <c r="N152" s="19"/>
      <c r="O152" s="19"/>
      <c r="P152" s="19"/>
      <c r="Q152" s="56"/>
    </row>
    <row r="153" spans="1:17" ht="15.75">
      <c r="A153" s="270"/>
      <c r="B153" s="271"/>
      <c r="C153" s="271"/>
      <c r="D153" s="271"/>
      <c r="E153" s="271"/>
      <c r="F153" s="271"/>
      <c r="G153" s="271"/>
      <c r="H153" s="19"/>
      <c r="I153" s="19"/>
      <c r="J153" s="19"/>
      <c r="K153" s="311" t="s">
        <v>348</v>
      </c>
      <c r="L153" s="19"/>
      <c r="M153" s="19"/>
      <c r="N153" s="19"/>
      <c r="O153" s="19"/>
      <c r="P153" s="311" t="s">
        <v>349</v>
      </c>
      <c r="Q153" s="56"/>
    </row>
    <row r="154" spans="1:17" ht="12.75">
      <c r="A154" s="272"/>
      <c r="B154" s="157"/>
      <c r="C154" s="157"/>
      <c r="D154" s="157"/>
      <c r="E154" s="157"/>
      <c r="F154" s="157"/>
      <c r="G154" s="157"/>
      <c r="H154" s="19"/>
      <c r="I154" s="19"/>
      <c r="J154" s="19"/>
      <c r="K154" s="19"/>
      <c r="L154" s="19"/>
      <c r="M154" s="19"/>
      <c r="N154" s="19"/>
      <c r="O154" s="19"/>
      <c r="P154" s="19"/>
      <c r="Q154" s="56"/>
    </row>
    <row r="155" spans="1:17" ht="12.75">
      <c r="A155" s="272"/>
      <c r="B155" s="157"/>
      <c r="C155" s="157"/>
      <c r="D155" s="157"/>
      <c r="E155" s="157"/>
      <c r="F155" s="157"/>
      <c r="G155" s="157"/>
      <c r="H155" s="19"/>
      <c r="I155" s="19"/>
      <c r="J155" s="19"/>
      <c r="K155" s="19"/>
      <c r="L155" s="19"/>
      <c r="M155" s="19"/>
      <c r="N155" s="19"/>
      <c r="O155" s="19"/>
      <c r="P155" s="19"/>
      <c r="Q155" s="56"/>
    </row>
    <row r="156" spans="1:17" ht="24.75" customHeight="1">
      <c r="A156" s="276" t="s">
        <v>339</v>
      </c>
      <c r="B156" s="260"/>
      <c r="C156" s="260"/>
      <c r="D156" s="261"/>
      <c r="E156" s="261"/>
      <c r="F156" s="262"/>
      <c r="G156" s="261"/>
      <c r="H156" s="19"/>
      <c r="I156" s="19"/>
      <c r="J156" s="19"/>
      <c r="K156" s="280">
        <f>K145</f>
        <v>4.969243234117647</v>
      </c>
      <c r="L156" s="261" t="s">
        <v>337</v>
      </c>
      <c r="M156" s="19"/>
      <c r="N156" s="19"/>
      <c r="O156" s="19"/>
      <c r="P156" s="280">
        <f>P145</f>
        <v>0.20871798000000003</v>
      </c>
      <c r="Q156" s="283" t="s">
        <v>337</v>
      </c>
    </row>
    <row r="157" spans="1:17" ht="15">
      <c r="A157" s="277"/>
      <c r="B157" s="263"/>
      <c r="C157" s="263"/>
      <c r="D157" s="259"/>
      <c r="E157" s="259"/>
      <c r="F157" s="264"/>
      <c r="G157" s="259"/>
      <c r="H157" s="19"/>
      <c r="I157" s="19"/>
      <c r="J157" s="19"/>
      <c r="K157" s="281"/>
      <c r="L157" s="259"/>
      <c r="M157" s="19"/>
      <c r="N157" s="19"/>
      <c r="O157" s="19"/>
      <c r="P157" s="281"/>
      <c r="Q157" s="284"/>
    </row>
    <row r="158" spans="1:17" ht="22.5" customHeight="1">
      <c r="A158" s="278" t="s">
        <v>338</v>
      </c>
      <c r="B158" s="265"/>
      <c r="C158" s="48"/>
      <c r="D158" s="259"/>
      <c r="E158" s="259"/>
      <c r="F158" s="266"/>
      <c r="G158" s="261"/>
      <c r="H158" s="19"/>
      <c r="I158" s="19"/>
      <c r="J158" s="19"/>
      <c r="K158" s="280">
        <f>'STEPPED UP GENCO'!K43</f>
        <v>0.13948396880000002</v>
      </c>
      <c r="L158" s="261" t="s">
        <v>337</v>
      </c>
      <c r="M158" s="19"/>
      <c r="N158" s="19"/>
      <c r="O158" s="19"/>
      <c r="P158" s="280">
        <f>'STEPPED UP GENCO'!P43</f>
        <v>-2.2802849696000003</v>
      </c>
      <c r="Q158" s="283" t="s">
        <v>337</v>
      </c>
    </row>
    <row r="159" spans="1:17" ht="12.75">
      <c r="A159" s="273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6"/>
    </row>
    <row r="160" spans="1:17" ht="12.75">
      <c r="A160" s="273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6"/>
    </row>
    <row r="161" spans="1:17" ht="12.75">
      <c r="A161" s="27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6"/>
    </row>
    <row r="162" spans="1:17" ht="21" thickBot="1">
      <c r="A162" s="274"/>
      <c r="B162" s="57"/>
      <c r="C162" s="57"/>
      <c r="D162" s="57"/>
      <c r="E162" s="57"/>
      <c r="F162" s="57"/>
      <c r="G162" s="57"/>
      <c r="H162" s="737"/>
      <c r="I162" s="737"/>
      <c r="J162" s="738" t="s">
        <v>340</v>
      </c>
      <c r="K162" s="739">
        <f>SUM(K156:K161)</f>
        <v>5.108727202917647</v>
      </c>
      <c r="L162" s="737" t="s">
        <v>337</v>
      </c>
      <c r="M162" s="740"/>
      <c r="N162" s="57"/>
      <c r="O162" s="57"/>
      <c r="P162" s="739">
        <f>SUM(P156:P161)</f>
        <v>-2.0715669896000004</v>
      </c>
      <c r="Q162" s="741" t="s">
        <v>337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4.00390625" style="0" customWidth="1"/>
    <col min="2" max="2" width="9.140625" style="762" customWidth="1"/>
    <col min="3" max="3" width="10.8515625" style="0" customWidth="1"/>
    <col min="4" max="4" width="11.140625" style="0" customWidth="1"/>
    <col min="5" max="5" width="11.57421875" style="0" customWidth="1"/>
    <col min="6" max="6" width="12.57421875" style="0" customWidth="1"/>
    <col min="9" max="9" width="12.421875" style="0" bestFit="1" customWidth="1"/>
  </cols>
  <sheetData>
    <row r="1" spans="1:6" ht="14.25" thickBot="1" thickTop="1">
      <c r="A1" s="775" t="s">
        <v>427</v>
      </c>
      <c r="B1" s="778" t="s">
        <v>429</v>
      </c>
      <c r="C1" s="98"/>
      <c r="D1" s="779" t="s">
        <v>434</v>
      </c>
      <c r="E1" s="98"/>
      <c r="F1" s="776"/>
    </row>
    <row r="2" spans="1:11" ht="14.25" thickBot="1" thickTop="1">
      <c r="A2" s="771"/>
      <c r="B2" s="777"/>
      <c r="C2" s="210" t="s">
        <v>431</v>
      </c>
      <c r="D2" s="770" t="s">
        <v>433</v>
      </c>
      <c r="E2" s="770" t="s">
        <v>432</v>
      </c>
      <c r="F2" s="154" t="s">
        <v>433</v>
      </c>
      <c r="H2" s="769" t="s">
        <v>435</v>
      </c>
      <c r="I2" s="768"/>
      <c r="J2" s="768"/>
      <c r="K2" s="768"/>
    </row>
    <row r="3" spans="1:6" ht="14.25" thickBot="1" thickTop="1">
      <c r="A3" s="773" t="s">
        <v>367</v>
      </c>
      <c r="B3" s="772">
        <v>4865124</v>
      </c>
      <c r="C3" s="674">
        <v>0.0016</v>
      </c>
      <c r="D3" s="781">
        <f>(C3/31)*22</f>
        <v>0.001135483870967742</v>
      </c>
      <c r="E3" s="776">
        <v>0.2607</v>
      </c>
      <c r="F3" s="780">
        <f aca="true" t="shared" si="0" ref="F3:F14">(E3/31)*22</f>
        <v>0.18501290322580644</v>
      </c>
    </row>
    <row r="4" spans="1:6" ht="14.25" thickBot="1" thickTop="1">
      <c r="A4" s="771"/>
      <c r="B4" s="772">
        <v>1865126</v>
      </c>
      <c r="C4" s="674">
        <v>0</v>
      </c>
      <c r="D4" s="780">
        <f aca="true" t="shared" si="1" ref="D4:D14">(C4/31)*22</f>
        <v>0</v>
      </c>
      <c r="E4" s="674">
        <v>0.6265</v>
      </c>
      <c r="F4" s="774">
        <f t="shared" si="0"/>
        <v>0.44461290322580643</v>
      </c>
    </row>
    <row r="5" spans="1:6" ht="14.25" thickBot="1" thickTop="1">
      <c r="A5" s="771"/>
      <c r="B5" s="772">
        <v>1865127</v>
      </c>
      <c r="C5" s="674">
        <v>-0.0153</v>
      </c>
      <c r="D5" s="774">
        <f t="shared" si="1"/>
        <v>-0.01085806451612903</v>
      </c>
      <c r="E5" s="674">
        <v>-0.1003</v>
      </c>
      <c r="F5" s="774">
        <f t="shared" si="0"/>
        <v>-0.07118064516129032</v>
      </c>
    </row>
    <row r="6" spans="1:6" ht="14.25" thickBot="1" thickTop="1">
      <c r="A6" s="771"/>
      <c r="B6" s="772">
        <v>4865128</v>
      </c>
      <c r="C6" s="674">
        <v>0</v>
      </c>
      <c r="D6" s="774">
        <f t="shared" si="1"/>
        <v>0</v>
      </c>
      <c r="E6" s="674">
        <v>0.2126</v>
      </c>
      <c r="F6" s="774">
        <f t="shared" si="0"/>
        <v>0.15087741935483873</v>
      </c>
    </row>
    <row r="7" spans="1:6" ht="14.25" thickBot="1" thickTop="1">
      <c r="A7" s="771"/>
      <c r="B7" s="772"/>
      <c r="C7" s="674"/>
      <c r="D7" s="774"/>
      <c r="E7" s="674"/>
      <c r="F7" s="774"/>
    </row>
    <row r="8" spans="1:6" ht="14.25" thickBot="1" thickTop="1">
      <c r="A8" s="773" t="s">
        <v>428</v>
      </c>
      <c r="B8" s="772">
        <v>4865181</v>
      </c>
      <c r="C8" s="674">
        <v>-0.1008</v>
      </c>
      <c r="D8" s="774">
        <f t="shared" si="1"/>
        <v>-0.07153548387096774</v>
      </c>
      <c r="E8" s="674">
        <v>-0.0405</v>
      </c>
      <c r="F8" s="774">
        <f t="shared" si="0"/>
        <v>-0.02874193548387097</v>
      </c>
    </row>
    <row r="9" spans="1:6" ht="14.25" thickBot="1" thickTop="1">
      <c r="A9" s="771"/>
      <c r="B9" s="772">
        <v>4865096</v>
      </c>
      <c r="C9" s="674">
        <v>0.0917</v>
      </c>
      <c r="D9" s="774">
        <f t="shared" si="1"/>
        <v>0.06507741935483871</v>
      </c>
      <c r="E9" s="674">
        <v>0.0557</v>
      </c>
      <c r="F9" s="774">
        <f t="shared" si="0"/>
        <v>0.03952903225806451</v>
      </c>
    </row>
    <row r="10" spans="1:6" ht="14.25" thickBot="1" thickTop="1">
      <c r="A10" s="771"/>
      <c r="B10" s="772">
        <v>4864789</v>
      </c>
      <c r="C10" s="674">
        <v>-0.062</v>
      </c>
      <c r="D10" s="774">
        <f t="shared" si="1"/>
        <v>-0.044</v>
      </c>
      <c r="E10" s="674">
        <v>-0.0126</v>
      </c>
      <c r="F10" s="774">
        <f t="shared" si="0"/>
        <v>-0.008941935483870967</v>
      </c>
    </row>
    <row r="11" spans="1:6" ht="14.25" thickBot="1" thickTop="1">
      <c r="A11" s="771"/>
      <c r="B11" s="772"/>
      <c r="C11" s="674"/>
      <c r="D11" s="774"/>
      <c r="E11" s="674"/>
      <c r="F11" s="774"/>
    </row>
    <row r="12" spans="1:6" ht="14.25" thickBot="1" thickTop="1">
      <c r="A12" s="773" t="s">
        <v>366</v>
      </c>
      <c r="B12" s="772">
        <v>4865101</v>
      </c>
      <c r="C12" s="674">
        <v>0.0721</v>
      </c>
      <c r="D12" s="774">
        <f t="shared" si="1"/>
        <v>0.05116774193548387</v>
      </c>
      <c r="E12" s="674">
        <v>0.1006</v>
      </c>
      <c r="F12" s="774">
        <f t="shared" si="0"/>
        <v>0.07139354838709677</v>
      </c>
    </row>
    <row r="13" spans="1:6" ht="14.25" thickBot="1" thickTop="1">
      <c r="A13" s="771"/>
      <c r="B13" s="772">
        <v>4865161</v>
      </c>
      <c r="C13" s="674">
        <v>0.0345</v>
      </c>
      <c r="D13" s="774">
        <f t="shared" si="1"/>
        <v>0.024483870967741937</v>
      </c>
      <c r="E13" s="674">
        <v>0.0655</v>
      </c>
      <c r="F13" s="774">
        <f t="shared" si="0"/>
        <v>0.04648387096774194</v>
      </c>
    </row>
    <row r="14" spans="1:6" ht="14.25" thickBot="1" thickTop="1">
      <c r="A14" s="771"/>
      <c r="B14" s="772">
        <v>4865102</v>
      </c>
      <c r="C14" s="674">
        <v>0.0403</v>
      </c>
      <c r="D14" s="774">
        <f t="shared" si="1"/>
        <v>0.028600000000000004</v>
      </c>
      <c r="E14" s="674">
        <v>-0.0442</v>
      </c>
      <c r="F14" s="774">
        <f t="shared" si="0"/>
        <v>-0.031367741935483875</v>
      </c>
    </row>
    <row r="15" spans="1:6" ht="14.25" thickBot="1" thickTop="1">
      <c r="A15" s="674"/>
      <c r="B15" s="772"/>
      <c r="C15" s="674"/>
      <c r="D15" s="674"/>
      <c r="E15" s="674"/>
      <c r="F15" s="674"/>
    </row>
    <row r="16" ht="13.5" thickTop="1"/>
    <row r="22" ht="12.75">
      <c r="J22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tabSelected="1" view="pageBreakPreview" zoomScale="62" zoomScaleNormal="85" zoomScaleSheetLayoutView="62" zoomScalePageLayoutView="0" workbookViewId="0" topLeftCell="A1">
      <selection activeCell="N17" sqref="N17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3.710937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1.57421875" style="0" customWidth="1"/>
  </cols>
  <sheetData>
    <row r="1" ht="26.25">
      <c r="A1" s="1" t="s">
        <v>245</v>
      </c>
    </row>
    <row r="2" spans="1:18" ht="15">
      <c r="A2" s="2" t="s">
        <v>246</v>
      </c>
      <c r="K2" s="53"/>
      <c r="Q2" s="305" t="str">
        <f>NDPL!$Q$1</f>
        <v>NOVEMBER-2013</v>
      </c>
      <c r="R2" s="305"/>
    </row>
    <row r="3" ht="23.25">
      <c r="A3" s="3" t="s">
        <v>87</v>
      </c>
    </row>
    <row r="4" spans="1:16" ht="18.75" thickBot="1">
      <c r="A4" s="105" t="s">
        <v>254</v>
      </c>
      <c r="G4" s="19"/>
      <c r="H4" s="19"/>
      <c r="I4" s="53" t="s">
        <v>7</v>
      </c>
      <c r="J4" s="19"/>
      <c r="K4" s="19"/>
      <c r="L4" s="19"/>
      <c r="M4" s="19"/>
      <c r="N4" s="53" t="s">
        <v>408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6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6" t="s">
        <v>6</v>
      </c>
      <c r="Q5" s="211" t="s">
        <v>318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70"/>
      <c r="B7" s="471" t="s">
        <v>144</v>
      </c>
      <c r="C7" s="458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7"/>
    </row>
    <row r="8" spans="1:17" ht="15.75" customHeight="1">
      <c r="A8" s="472">
        <v>1</v>
      </c>
      <c r="B8" s="473" t="s">
        <v>88</v>
      </c>
      <c r="C8" s="478">
        <v>4865098</v>
      </c>
      <c r="D8" s="43" t="s">
        <v>12</v>
      </c>
      <c r="E8" s="44" t="s">
        <v>355</v>
      </c>
      <c r="F8" s="487">
        <v>100</v>
      </c>
      <c r="G8" s="433">
        <v>999998</v>
      </c>
      <c r="H8" s="434">
        <v>999998</v>
      </c>
      <c r="I8" s="507">
        <f>G8-H8</f>
        <v>0</v>
      </c>
      <c r="J8" s="507">
        <f>$F8*I8</f>
        <v>0</v>
      </c>
      <c r="K8" s="507">
        <f aca="true" t="shared" si="0" ref="K8:K52">J8/1000000</f>
        <v>0</v>
      </c>
      <c r="L8" s="433">
        <v>37956</v>
      </c>
      <c r="M8" s="434">
        <v>37956</v>
      </c>
      <c r="N8" s="507">
        <f>L8-M8</f>
        <v>0</v>
      </c>
      <c r="O8" s="507">
        <f>$F8*N8</f>
        <v>0</v>
      </c>
      <c r="P8" s="507">
        <f aca="true" t="shared" si="1" ref="P8:P52">O8/1000000</f>
        <v>0</v>
      </c>
      <c r="Q8" s="178"/>
    </row>
    <row r="9" spans="1:17" ht="15.75" customHeight="1">
      <c r="A9" s="472">
        <v>2</v>
      </c>
      <c r="B9" s="473" t="s">
        <v>89</v>
      </c>
      <c r="C9" s="478">
        <v>4865161</v>
      </c>
      <c r="D9" s="43" t="s">
        <v>12</v>
      </c>
      <c r="E9" s="44" t="s">
        <v>355</v>
      </c>
      <c r="F9" s="487">
        <v>100</v>
      </c>
      <c r="G9" s="433">
        <v>989268</v>
      </c>
      <c r="H9" s="434">
        <v>989264</v>
      </c>
      <c r="I9" s="507">
        <f aca="true" t="shared" si="2" ref="I9:I16">G9-H9</f>
        <v>4</v>
      </c>
      <c r="J9" s="507">
        <f aca="true" t="shared" si="3" ref="J9:J52">$F9*I9</f>
        <v>400</v>
      </c>
      <c r="K9" s="507">
        <f t="shared" si="0"/>
        <v>0.0004</v>
      </c>
      <c r="L9" s="433">
        <v>68107</v>
      </c>
      <c r="M9" s="434">
        <v>68171</v>
      </c>
      <c r="N9" s="507">
        <f aca="true" t="shared" si="4" ref="N9:N16">L9-M9</f>
        <v>-64</v>
      </c>
      <c r="O9" s="507">
        <f aca="true" t="shared" si="5" ref="O9:O52">$F9*N9</f>
        <v>-6400</v>
      </c>
      <c r="P9" s="507">
        <f t="shared" si="1"/>
        <v>-0.0064</v>
      </c>
      <c r="Q9" s="178"/>
    </row>
    <row r="10" spans="1:17" ht="30" customHeight="1">
      <c r="A10" s="472"/>
      <c r="B10" s="473"/>
      <c r="C10" s="478">
        <v>4865161</v>
      </c>
      <c r="D10" s="43" t="s">
        <v>12</v>
      </c>
      <c r="E10" s="44" t="s">
        <v>355</v>
      </c>
      <c r="F10" s="487">
        <v>100</v>
      </c>
      <c r="G10" s="433"/>
      <c r="H10" s="434"/>
      <c r="I10" s="507"/>
      <c r="J10" s="507"/>
      <c r="K10" s="786">
        <v>0.024483870967741937</v>
      </c>
      <c r="L10" s="433"/>
      <c r="M10" s="434"/>
      <c r="N10" s="507"/>
      <c r="O10" s="507"/>
      <c r="P10" s="785">
        <v>0.04648387096774194</v>
      </c>
      <c r="Q10" s="708" t="s">
        <v>430</v>
      </c>
    </row>
    <row r="11" spans="1:17" ht="15.75" customHeight="1">
      <c r="A11" s="472">
        <v>3</v>
      </c>
      <c r="B11" s="473" t="s">
        <v>90</v>
      </c>
      <c r="C11" s="478">
        <v>4865099</v>
      </c>
      <c r="D11" s="43" t="s">
        <v>12</v>
      </c>
      <c r="E11" s="44" t="s">
        <v>355</v>
      </c>
      <c r="F11" s="487">
        <v>100</v>
      </c>
      <c r="G11" s="433">
        <v>14534</v>
      </c>
      <c r="H11" s="434">
        <v>14331</v>
      </c>
      <c r="I11" s="507">
        <f t="shared" si="2"/>
        <v>203</v>
      </c>
      <c r="J11" s="507">
        <f t="shared" si="3"/>
        <v>20300</v>
      </c>
      <c r="K11" s="507">
        <f t="shared" si="0"/>
        <v>0.0203</v>
      </c>
      <c r="L11" s="433">
        <v>9726</v>
      </c>
      <c r="M11" s="434">
        <v>9726</v>
      </c>
      <c r="N11" s="507">
        <f t="shared" si="4"/>
        <v>0</v>
      </c>
      <c r="O11" s="507">
        <f t="shared" si="5"/>
        <v>0</v>
      </c>
      <c r="P11" s="507">
        <f t="shared" si="1"/>
        <v>0</v>
      </c>
      <c r="Q11" s="178"/>
    </row>
    <row r="12" spans="1:17" ht="15.75" customHeight="1">
      <c r="A12" s="472">
        <v>4</v>
      </c>
      <c r="B12" s="473" t="s">
        <v>91</v>
      </c>
      <c r="C12" s="478">
        <v>4865162</v>
      </c>
      <c r="D12" s="43" t="s">
        <v>12</v>
      </c>
      <c r="E12" s="44" t="s">
        <v>355</v>
      </c>
      <c r="F12" s="487">
        <v>100</v>
      </c>
      <c r="G12" s="433">
        <v>19180</v>
      </c>
      <c r="H12" s="434">
        <v>19848</v>
      </c>
      <c r="I12" s="507">
        <f t="shared" si="2"/>
        <v>-668</v>
      </c>
      <c r="J12" s="507">
        <f t="shared" si="3"/>
        <v>-66800</v>
      </c>
      <c r="K12" s="507">
        <f t="shared" si="0"/>
        <v>-0.0668</v>
      </c>
      <c r="L12" s="433">
        <v>23722</v>
      </c>
      <c r="M12" s="434">
        <v>23714</v>
      </c>
      <c r="N12" s="507">
        <f t="shared" si="4"/>
        <v>8</v>
      </c>
      <c r="O12" s="507">
        <f t="shared" si="5"/>
        <v>800</v>
      </c>
      <c r="P12" s="507">
        <f t="shared" si="1"/>
        <v>0.0008</v>
      </c>
      <c r="Q12" s="178"/>
    </row>
    <row r="13" spans="1:17" ht="15">
      <c r="A13" s="472">
        <v>5</v>
      </c>
      <c r="B13" s="473" t="s">
        <v>92</v>
      </c>
      <c r="C13" s="478">
        <v>4865103</v>
      </c>
      <c r="D13" s="43" t="s">
        <v>12</v>
      </c>
      <c r="E13" s="44" t="s">
        <v>355</v>
      </c>
      <c r="F13" s="487">
        <v>100</v>
      </c>
      <c r="G13" s="436">
        <v>5086</v>
      </c>
      <c r="H13" s="437">
        <v>3932</v>
      </c>
      <c r="I13" s="346">
        <f>G13-H13</f>
        <v>1154</v>
      </c>
      <c r="J13" s="346">
        <f t="shared" si="3"/>
        <v>115400</v>
      </c>
      <c r="K13" s="346">
        <f t="shared" si="0"/>
        <v>0.1154</v>
      </c>
      <c r="L13" s="436">
        <v>4685</v>
      </c>
      <c r="M13" s="437">
        <v>4685</v>
      </c>
      <c r="N13" s="346">
        <f>L13-M13</f>
        <v>0</v>
      </c>
      <c r="O13" s="346">
        <f t="shared" si="5"/>
        <v>0</v>
      </c>
      <c r="P13" s="346">
        <f t="shared" si="1"/>
        <v>0</v>
      </c>
      <c r="Q13" s="709"/>
    </row>
    <row r="14" spans="1:17" ht="15.75" customHeight="1">
      <c r="A14" s="472">
        <v>6</v>
      </c>
      <c r="B14" s="473" t="s">
        <v>93</v>
      </c>
      <c r="C14" s="478">
        <v>4865101</v>
      </c>
      <c r="D14" s="43" t="s">
        <v>12</v>
      </c>
      <c r="E14" s="44" t="s">
        <v>355</v>
      </c>
      <c r="F14" s="487">
        <v>100</v>
      </c>
      <c r="G14" s="433">
        <v>10764</v>
      </c>
      <c r="H14" s="434">
        <v>10577</v>
      </c>
      <c r="I14" s="507">
        <f t="shared" si="2"/>
        <v>187</v>
      </c>
      <c r="J14" s="507">
        <f t="shared" si="3"/>
        <v>18700</v>
      </c>
      <c r="K14" s="507">
        <f t="shared" si="0"/>
        <v>0.0187</v>
      </c>
      <c r="L14" s="433">
        <v>146818</v>
      </c>
      <c r="M14" s="434">
        <v>146750</v>
      </c>
      <c r="N14" s="507">
        <f t="shared" si="4"/>
        <v>68</v>
      </c>
      <c r="O14" s="507">
        <f t="shared" si="5"/>
        <v>6800</v>
      </c>
      <c r="P14" s="507">
        <f t="shared" si="1"/>
        <v>0.0068</v>
      </c>
      <c r="Q14" s="178"/>
    </row>
    <row r="15" spans="1:17" ht="29.25" customHeight="1">
      <c r="A15" s="472"/>
      <c r="B15" s="473"/>
      <c r="C15" s="478">
        <v>4865101</v>
      </c>
      <c r="D15" s="43" t="s">
        <v>12</v>
      </c>
      <c r="E15" s="44" t="s">
        <v>355</v>
      </c>
      <c r="F15" s="487">
        <v>100</v>
      </c>
      <c r="G15" s="433"/>
      <c r="H15" s="434"/>
      <c r="I15" s="507"/>
      <c r="J15" s="507"/>
      <c r="K15" s="785">
        <v>0.05116774193548387</v>
      </c>
      <c r="L15" s="433"/>
      <c r="M15" s="434"/>
      <c r="N15" s="507"/>
      <c r="O15" s="507"/>
      <c r="P15" s="785">
        <v>0.07139354838709677</v>
      </c>
      <c r="Q15" s="708" t="s">
        <v>430</v>
      </c>
    </row>
    <row r="16" spans="1:17" ht="15.75" customHeight="1">
      <c r="A16" s="472">
        <v>7</v>
      </c>
      <c r="B16" s="473" t="s">
        <v>94</v>
      </c>
      <c r="C16" s="478">
        <v>4865102</v>
      </c>
      <c r="D16" s="43" t="s">
        <v>12</v>
      </c>
      <c r="E16" s="44" t="s">
        <v>355</v>
      </c>
      <c r="F16" s="487">
        <v>100</v>
      </c>
      <c r="G16" s="433">
        <v>1605</v>
      </c>
      <c r="H16" s="434">
        <v>1930</v>
      </c>
      <c r="I16" s="507">
        <f t="shared" si="2"/>
        <v>-325</v>
      </c>
      <c r="J16" s="507">
        <f t="shared" si="3"/>
        <v>-32500</v>
      </c>
      <c r="K16" s="507">
        <f t="shared" si="0"/>
        <v>-0.0325</v>
      </c>
      <c r="L16" s="433">
        <v>67641</v>
      </c>
      <c r="M16" s="434">
        <v>67641</v>
      </c>
      <c r="N16" s="507">
        <f t="shared" si="4"/>
        <v>0</v>
      </c>
      <c r="O16" s="507">
        <f t="shared" si="5"/>
        <v>0</v>
      </c>
      <c r="P16" s="507">
        <f t="shared" si="1"/>
        <v>0</v>
      </c>
      <c r="Q16" s="178"/>
    </row>
    <row r="17" spans="1:17" ht="31.5" customHeight="1">
      <c r="A17" s="472"/>
      <c r="B17" s="473"/>
      <c r="C17" s="478">
        <v>4865102</v>
      </c>
      <c r="D17" s="43" t="s">
        <v>12</v>
      </c>
      <c r="E17" s="44" t="s">
        <v>355</v>
      </c>
      <c r="F17" s="487">
        <v>100</v>
      </c>
      <c r="G17" s="433"/>
      <c r="H17" s="434"/>
      <c r="I17" s="507"/>
      <c r="J17" s="507"/>
      <c r="K17" s="507">
        <v>0.028600000000000004</v>
      </c>
      <c r="L17" s="433"/>
      <c r="M17" s="434"/>
      <c r="N17" s="507"/>
      <c r="O17" s="507"/>
      <c r="P17" s="785">
        <v>-0.031367741935483875</v>
      </c>
      <c r="Q17" s="708" t="s">
        <v>430</v>
      </c>
    </row>
    <row r="18" spans="1:17" ht="15.75" customHeight="1">
      <c r="A18" s="472"/>
      <c r="B18" s="475" t="s">
        <v>11</v>
      </c>
      <c r="C18" s="478"/>
      <c r="D18" s="43"/>
      <c r="E18" s="43"/>
      <c r="F18" s="487"/>
      <c r="G18" s="433"/>
      <c r="H18" s="434"/>
      <c r="I18" s="507"/>
      <c r="J18" s="507"/>
      <c r="K18" s="507"/>
      <c r="L18" s="508"/>
      <c r="M18" s="507"/>
      <c r="N18" s="507"/>
      <c r="O18" s="507"/>
      <c r="P18" s="507"/>
      <c r="Q18" s="178"/>
    </row>
    <row r="19" spans="1:17" ht="15.75" customHeight="1">
      <c r="A19" s="472">
        <v>8</v>
      </c>
      <c r="B19" s="473" t="s">
        <v>378</v>
      </c>
      <c r="C19" s="478">
        <v>4864884</v>
      </c>
      <c r="D19" s="43" t="s">
        <v>12</v>
      </c>
      <c r="E19" s="44" t="s">
        <v>355</v>
      </c>
      <c r="F19" s="487">
        <v>1000</v>
      </c>
      <c r="G19" s="433">
        <v>996288</v>
      </c>
      <c r="H19" s="434">
        <v>997045</v>
      </c>
      <c r="I19" s="507">
        <f>G19-H19</f>
        <v>-757</v>
      </c>
      <c r="J19" s="507">
        <f t="shared" si="3"/>
        <v>-757000</v>
      </c>
      <c r="K19" s="507">
        <f t="shared" si="0"/>
        <v>-0.757</v>
      </c>
      <c r="L19" s="433">
        <v>834</v>
      </c>
      <c r="M19" s="434">
        <v>834</v>
      </c>
      <c r="N19" s="507">
        <f>L19-M19</f>
        <v>0</v>
      </c>
      <c r="O19" s="507">
        <f t="shared" si="5"/>
        <v>0</v>
      </c>
      <c r="P19" s="507">
        <f t="shared" si="1"/>
        <v>0</v>
      </c>
      <c r="Q19" s="565"/>
    </row>
    <row r="20" spans="1:17" ht="15.75" customHeight="1">
      <c r="A20" s="472">
        <v>9</v>
      </c>
      <c r="B20" s="473" t="s">
        <v>95</v>
      </c>
      <c r="C20" s="478">
        <v>4864831</v>
      </c>
      <c r="D20" s="43" t="s">
        <v>12</v>
      </c>
      <c r="E20" s="44" t="s">
        <v>355</v>
      </c>
      <c r="F20" s="487">
        <v>1000</v>
      </c>
      <c r="G20" s="433">
        <v>999601</v>
      </c>
      <c r="H20" s="434">
        <v>999573</v>
      </c>
      <c r="I20" s="507">
        <f aca="true" t="shared" si="6" ref="I20:I52">G20-H20</f>
        <v>28</v>
      </c>
      <c r="J20" s="507">
        <f t="shared" si="3"/>
        <v>28000</v>
      </c>
      <c r="K20" s="507">
        <f t="shared" si="0"/>
        <v>0.028</v>
      </c>
      <c r="L20" s="433">
        <v>1934</v>
      </c>
      <c r="M20" s="434">
        <v>1934</v>
      </c>
      <c r="N20" s="507">
        <f aca="true" t="shared" si="7" ref="N20:N52">L20-M20</f>
        <v>0</v>
      </c>
      <c r="O20" s="507">
        <f t="shared" si="5"/>
        <v>0</v>
      </c>
      <c r="P20" s="507">
        <f t="shared" si="1"/>
        <v>0</v>
      </c>
      <c r="Q20" s="178"/>
    </row>
    <row r="21" spans="1:17" ht="15.75" customHeight="1">
      <c r="A21" s="472">
        <v>10</v>
      </c>
      <c r="B21" s="473" t="s">
        <v>126</v>
      </c>
      <c r="C21" s="478">
        <v>4864832</v>
      </c>
      <c r="D21" s="43" t="s">
        <v>12</v>
      </c>
      <c r="E21" s="44" t="s">
        <v>355</v>
      </c>
      <c r="F21" s="487">
        <v>1000</v>
      </c>
      <c r="G21" s="433">
        <v>930</v>
      </c>
      <c r="H21" s="434">
        <v>873</v>
      </c>
      <c r="I21" s="507">
        <f t="shared" si="6"/>
        <v>57</v>
      </c>
      <c r="J21" s="507">
        <f t="shared" si="3"/>
        <v>57000</v>
      </c>
      <c r="K21" s="507">
        <f t="shared" si="0"/>
        <v>0.057</v>
      </c>
      <c r="L21" s="433">
        <v>1291</v>
      </c>
      <c r="M21" s="434">
        <v>1290</v>
      </c>
      <c r="N21" s="507">
        <f t="shared" si="7"/>
        <v>1</v>
      </c>
      <c r="O21" s="507">
        <f t="shared" si="5"/>
        <v>1000</v>
      </c>
      <c r="P21" s="507">
        <f t="shared" si="1"/>
        <v>0.001</v>
      </c>
      <c r="Q21" s="178"/>
    </row>
    <row r="22" spans="1:17" ht="15.75" customHeight="1">
      <c r="A22" s="472">
        <v>11</v>
      </c>
      <c r="B22" s="473" t="s">
        <v>96</v>
      </c>
      <c r="C22" s="478">
        <v>4864833</v>
      </c>
      <c r="D22" s="43" t="s">
        <v>12</v>
      </c>
      <c r="E22" s="44" t="s">
        <v>355</v>
      </c>
      <c r="F22" s="487">
        <v>1000</v>
      </c>
      <c r="G22" s="433">
        <v>999677</v>
      </c>
      <c r="H22" s="434">
        <v>999713</v>
      </c>
      <c r="I22" s="507">
        <f t="shared" si="6"/>
        <v>-36</v>
      </c>
      <c r="J22" s="507">
        <f t="shared" si="3"/>
        <v>-36000</v>
      </c>
      <c r="K22" s="507">
        <f t="shared" si="0"/>
        <v>-0.036</v>
      </c>
      <c r="L22" s="433">
        <v>2732</v>
      </c>
      <c r="M22" s="434">
        <v>2732</v>
      </c>
      <c r="N22" s="507">
        <f t="shared" si="7"/>
        <v>0</v>
      </c>
      <c r="O22" s="507">
        <f t="shared" si="5"/>
        <v>0</v>
      </c>
      <c r="P22" s="507">
        <f t="shared" si="1"/>
        <v>0</v>
      </c>
      <c r="Q22" s="178"/>
    </row>
    <row r="23" spans="1:17" ht="15.75" customHeight="1">
      <c r="A23" s="472">
        <v>12</v>
      </c>
      <c r="B23" s="473" t="s">
        <v>97</v>
      </c>
      <c r="C23" s="478">
        <v>4864834</v>
      </c>
      <c r="D23" s="43" t="s">
        <v>12</v>
      </c>
      <c r="E23" s="44" t="s">
        <v>355</v>
      </c>
      <c r="F23" s="487">
        <v>1000</v>
      </c>
      <c r="G23" s="433">
        <v>999252</v>
      </c>
      <c r="H23" s="434">
        <v>999350</v>
      </c>
      <c r="I23" s="507">
        <f t="shared" si="6"/>
        <v>-98</v>
      </c>
      <c r="J23" s="507">
        <f t="shared" si="3"/>
        <v>-98000</v>
      </c>
      <c r="K23" s="507">
        <f t="shared" si="0"/>
        <v>-0.098</v>
      </c>
      <c r="L23" s="433">
        <v>4091</v>
      </c>
      <c r="M23" s="434">
        <v>4091</v>
      </c>
      <c r="N23" s="507">
        <f t="shared" si="7"/>
        <v>0</v>
      </c>
      <c r="O23" s="507">
        <f t="shared" si="5"/>
        <v>0</v>
      </c>
      <c r="P23" s="507">
        <f t="shared" si="1"/>
        <v>0</v>
      </c>
      <c r="Q23" s="178"/>
    </row>
    <row r="24" spans="1:17" ht="15.75" customHeight="1">
      <c r="A24" s="472">
        <v>13</v>
      </c>
      <c r="B24" s="418" t="s">
        <v>98</v>
      </c>
      <c r="C24" s="478">
        <v>4864835</v>
      </c>
      <c r="D24" s="47" t="s">
        <v>12</v>
      </c>
      <c r="E24" s="44" t="s">
        <v>355</v>
      </c>
      <c r="F24" s="487">
        <v>1000</v>
      </c>
      <c r="G24" s="433">
        <v>747</v>
      </c>
      <c r="H24" s="434">
        <v>344</v>
      </c>
      <c r="I24" s="507">
        <f t="shared" si="6"/>
        <v>403</v>
      </c>
      <c r="J24" s="507">
        <f t="shared" si="3"/>
        <v>403000</v>
      </c>
      <c r="K24" s="507">
        <f t="shared" si="0"/>
        <v>0.403</v>
      </c>
      <c r="L24" s="433">
        <v>1035</v>
      </c>
      <c r="M24" s="434">
        <v>1033</v>
      </c>
      <c r="N24" s="507">
        <f t="shared" si="7"/>
        <v>2</v>
      </c>
      <c r="O24" s="507">
        <f t="shared" si="5"/>
        <v>2000</v>
      </c>
      <c r="P24" s="507">
        <f t="shared" si="1"/>
        <v>0.002</v>
      </c>
      <c r="Q24" s="178"/>
    </row>
    <row r="25" spans="1:17" ht="15.75" customHeight="1">
      <c r="A25" s="472">
        <v>14</v>
      </c>
      <c r="B25" s="473" t="s">
        <v>99</v>
      </c>
      <c r="C25" s="478">
        <v>4864836</v>
      </c>
      <c r="D25" s="43" t="s">
        <v>12</v>
      </c>
      <c r="E25" s="44" t="s">
        <v>355</v>
      </c>
      <c r="F25" s="487">
        <v>1000</v>
      </c>
      <c r="G25" s="433">
        <v>150</v>
      </c>
      <c r="H25" s="434">
        <v>43</v>
      </c>
      <c r="I25" s="507">
        <f t="shared" si="6"/>
        <v>107</v>
      </c>
      <c r="J25" s="507">
        <f t="shared" si="3"/>
        <v>107000</v>
      </c>
      <c r="K25" s="507">
        <f t="shared" si="0"/>
        <v>0.107</v>
      </c>
      <c r="L25" s="433">
        <v>16514</v>
      </c>
      <c r="M25" s="434">
        <v>16514</v>
      </c>
      <c r="N25" s="507">
        <f t="shared" si="7"/>
        <v>0</v>
      </c>
      <c r="O25" s="507">
        <f t="shared" si="5"/>
        <v>0</v>
      </c>
      <c r="P25" s="507">
        <f t="shared" si="1"/>
        <v>0</v>
      </c>
      <c r="Q25" s="178"/>
    </row>
    <row r="26" spans="1:17" ht="15.75" customHeight="1">
      <c r="A26" s="472">
        <v>15</v>
      </c>
      <c r="B26" s="473" t="s">
        <v>100</v>
      </c>
      <c r="C26" s="478">
        <v>4864837</v>
      </c>
      <c r="D26" s="43" t="s">
        <v>12</v>
      </c>
      <c r="E26" s="44" t="s">
        <v>355</v>
      </c>
      <c r="F26" s="487">
        <v>1000</v>
      </c>
      <c r="G26" s="433">
        <v>732</v>
      </c>
      <c r="H26" s="434">
        <v>549</v>
      </c>
      <c r="I26" s="507">
        <f t="shared" si="6"/>
        <v>183</v>
      </c>
      <c r="J26" s="507">
        <f t="shared" si="3"/>
        <v>183000</v>
      </c>
      <c r="K26" s="507">
        <f t="shared" si="0"/>
        <v>0.183</v>
      </c>
      <c r="L26" s="433">
        <v>37091</v>
      </c>
      <c r="M26" s="434">
        <v>37091</v>
      </c>
      <c r="N26" s="507">
        <f t="shared" si="7"/>
        <v>0</v>
      </c>
      <c r="O26" s="507">
        <f t="shared" si="5"/>
        <v>0</v>
      </c>
      <c r="P26" s="346">
        <f t="shared" si="1"/>
        <v>0</v>
      </c>
      <c r="Q26" s="178"/>
    </row>
    <row r="27" spans="1:17" ht="15.75" customHeight="1">
      <c r="A27" s="472">
        <v>16</v>
      </c>
      <c r="B27" s="473" t="s">
        <v>101</v>
      </c>
      <c r="C27" s="478">
        <v>4864838</v>
      </c>
      <c r="D27" s="43" t="s">
        <v>12</v>
      </c>
      <c r="E27" s="44" t="s">
        <v>355</v>
      </c>
      <c r="F27" s="487">
        <v>1000</v>
      </c>
      <c r="G27" s="433">
        <v>259</v>
      </c>
      <c r="H27" s="434">
        <v>290</v>
      </c>
      <c r="I27" s="507">
        <f t="shared" si="6"/>
        <v>-31</v>
      </c>
      <c r="J27" s="507">
        <f t="shared" si="3"/>
        <v>-31000</v>
      </c>
      <c r="K27" s="507">
        <f t="shared" si="0"/>
        <v>-0.031</v>
      </c>
      <c r="L27" s="433">
        <v>24525</v>
      </c>
      <c r="M27" s="434">
        <v>24477</v>
      </c>
      <c r="N27" s="507">
        <f t="shared" si="7"/>
        <v>48</v>
      </c>
      <c r="O27" s="507">
        <f t="shared" si="5"/>
        <v>48000</v>
      </c>
      <c r="P27" s="507">
        <f t="shared" si="1"/>
        <v>0.048</v>
      </c>
      <c r="Q27" s="178"/>
    </row>
    <row r="28" spans="1:17" ht="15.75" customHeight="1">
      <c r="A28" s="472">
        <v>17</v>
      </c>
      <c r="B28" s="473" t="s">
        <v>124</v>
      </c>
      <c r="C28" s="478">
        <v>4864839</v>
      </c>
      <c r="D28" s="43" t="s">
        <v>12</v>
      </c>
      <c r="E28" s="44" t="s">
        <v>355</v>
      </c>
      <c r="F28" s="487">
        <v>1000</v>
      </c>
      <c r="G28" s="433">
        <v>839</v>
      </c>
      <c r="H28" s="434">
        <v>699</v>
      </c>
      <c r="I28" s="507">
        <f t="shared" si="6"/>
        <v>140</v>
      </c>
      <c r="J28" s="507">
        <f t="shared" si="3"/>
        <v>140000</v>
      </c>
      <c r="K28" s="507">
        <f t="shared" si="0"/>
        <v>0.14</v>
      </c>
      <c r="L28" s="433">
        <v>8353</v>
      </c>
      <c r="M28" s="434">
        <v>8353</v>
      </c>
      <c r="N28" s="507">
        <f t="shared" si="7"/>
        <v>0</v>
      </c>
      <c r="O28" s="507">
        <f t="shared" si="5"/>
        <v>0</v>
      </c>
      <c r="P28" s="507">
        <f t="shared" si="1"/>
        <v>0</v>
      </c>
      <c r="Q28" s="178"/>
    </row>
    <row r="29" spans="1:17" ht="15.75" customHeight="1">
      <c r="A29" s="472">
        <v>18</v>
      </c>
      <c r="B29" s="473" t="s">
        <v>127</v>
      </c>
      <c r="C29" s="478">
        <v>4864788</v>
      </c>
      <c r="D29" s="43" t="s">
        <v>12</v>
      </c>
      <c r="E29" s="44" t="s">
        <v>355</v>
      </c>
      <c r="F29" s="487">
        <v>100</v>
      </c>
      <c r="G29" s="433">
        <v>1552</v>
      </c>
      <c r="H29" s="434">
        <v>1159</v>
      </c>
      <c r="I29" s="507">
        <f t="shared" si="6"/>
        <v>393</v>
      </c>
      <c r="J29" s="507">
        <f t="shared" si="3"/>
        <v>39300</v>
      </c>
      <c r="K29" s="507">
        <f t="shared" si="0"/>
        <v>0.0393</v>
      </c>
      <c r="L29" s="433">
        <v>1</v>
      </c>
      <c r="M29" s="434">
        <v>1</v>
      </c>
      <c r="N29" s="507">
        <f t="shared" si="7"/>
        <v>0</v>
      </c>
      <c r="O29" s="507">
        <f t="shared" si="5"/>
        <v>0</v>
      </c>
      <c r="P29" s="507">
        <f t="shared" si="1"/>
        <v>0</v>
      </c>
      <c r="Q29" s="178"/>
    </row>
    <row r="30" spans="1:17" ht="15.75" customHeight="1">
      <c r="A30" s="472">
        <v>19</v>
      </c>
      <c r="B30" s="473" t="s">
        <v>125</v>
      </c>
      <c r="C30" s="478">
        <v>4864883</v>
      </c>
      <c r="D30" s="43" t="s">
        <v>12</v>
      </c>
      <c r="E30" s="44" t="s">
        <v>355</v>
      </c>
      <c r="F30" s="487">
        <v>1000</v>
      </c>
      <c r="G30" s="433">
        <v>998542</v>
      </c>
      <c r="H30" s="434">
        <v>998403</v>
      </c>
      <c r="I30" s="507">
        <f t="shared" si="6"/>
        <v>139</v>
      </c>
      <c r="J30" s="507">
        <f t="shared" si="3"/>
        <v>139000</v>
      </c>
      <c r="K30" s="507">
        <f t="shared" si="0"/>
        <v>0.139</v>
      </c>
      <c r="L30" s="433">
        <v>12518</v>
      </c>
      <c r="M30" s="434">
        <v>12513</v>
      </c>
      <c r="N30" s="507">
        <f t="shared" si="7"/>
        <v>5</v>
      </c>
      <c r="O30" s="507">
        <f t="shared" si="5"/>
        <v>5000</v>
      </c>
      <c r="P30" s="507">
        <f t="shared" si="1"/>
        <v>0.005</v>
      </c>
      <c r="Q30" s="178"/>
    </row>
    <row r="31" spans="1:17" ht="15.75" customHeight="1">
      <c r="A31" s="472"/>
      <c r="B31" s="475" t="s">
        <v>102</v>
      </c>
      <c r="C31" s="478"/>
      <c r="D31" s="43"/>
      <c r="E31" s="43"/>
      <c r="F31" s="487"/>
      <c r="G31" s="433"/>
      <c r="H31" s="434"/>
      <c r="I31" s="21"/>
      <c r="J31" s="21"/>
      <c r="K31" s="237"/>
      <c r="L31" s="97"/>
      <c r="M31" s="21"/>
      <c r="N31" s="21"/>
      <c r="O31" s="21"/>
      <c r="P31" s="237"/>
      <c r="Q31" s="178"/>
    </row>
    <row r="32" spans="1:17" ht="15.75" customHeight="1">
      <c r="A32" s="472">
        <v>20</v>
      </c>
      <c r="B32" s="473" t="s">
        <v>103</v>
      </c>
      <c r="C32" s="478">
        <v>4865041</v>
      </c>
      <c r="D32" s="43" t="s">
        <v>12</v>
      </c>
      <c r="E32" s="44" t="s">
        <v>355</v>
      </c>
      <c r="F32" s="487">
        <v>1100</v>
      </c>
      <c r="G32" s="433">
        <v>999998</v>
      </c>
      <c r="H32" s="434">
        <v>999998</v>
      </c>
      <c r="I32" s="507">
        <f t="shared" si="6"/>
        <v>0</v>
      </c>
      <c r="J32" s="507">
        <f t="shared" si="3"/>
        <v>0</v>
      </c>
      <c r="K32" s="507">
        <f t="shared" si="0"/>
        <v>0</v>
      </c>
      <c r="L32" s="433">
        <v>758269</v>
      </c>
      <c r="M32" s="434">
        <v>762242</v>
      </c>
      <c r="N32" s="507">
        <f t="shared" si="7"/>
        <v>-3973</v>
      </c>
      <c r="O32" s="507">
        <f t="shared" si="5"/>
        <v>-4370300</v>
      </c>
      <c r="P32" s="507">
        <f t="shared" si="1"/>
        <v>-4.3703</v>
      </c>
      <c r="Q32" s="178"/>
    </row>
    <row r="33" spans="1:17" ht="15.75" customHeight="1">
      <c r="A33" s="472">
        <v>21</v>
      </c>
      <c r="B33" s="473" t="s">
        <v>104</v>
      </c>
      <c r="C33" s="478">
        <v>4865042</v>
      </c>
      <c r="D33" s="43" t="s">
        <v>12</v>
      </c>
      <c r="E33" s="44" t="s">
        <v>355</v>
      </c>
      <c r="F33" s="487">
        <v>1100</v>
      </c>
      <c r="G33" s="433">
        <v>999998</v>
      </c>
      <c r="H33" s="434">
        <v>999998</v>
      </c>
      <c r="I33" s="507">
        <f t="shared" si="6"/>
        <v>0</v>
      </c>
      <c r="J33" s="507">
        <f t="shared" si="3"/>
        <v>0</v>
      </c>
      <c r="K33" s="507">
        <f t="shared" si="0"/>
        <v>0</v>
      </c>
      <c r="L33" s="433">
        <v>800954</v>
      </c>
      <c r="M33" s="434">
        <v>804992</v>
      </c>
      <c r="N33" s="507">
        <f t="shared" si="7"/>
        <v>-4038</v>
      </c>
      <c r="O33" s="507">
        <f t="shared" si="5"/>
        <v>-4441800</v>
      </c>
      <c r="P33" s="507">
        <f t="shared" si="1"/>
        <v>-4.4418</v>
      </c>
      <c r="Q33" s="178"/>
    </row>
    <row r="34" spans="1:17" ht="15.75" customHeight="1">
      <c r="A34" s="472">
        <v>22</v>
      </c>
      <c r="B34" s="473" t="s">
        <v>376</v>
      </c>
      <c r="C34" s="478">
        <v>4864943</v>
      </c>
      <c r="D34" s="43" t="s">
        <v>12</v>
      </c>
      <c r="E34" s="44" t="s">
        <v>355</v>
      </c>
      <c r="F34" s="487">
        <v>1000</v>
      </c>
      <c r="G34" s="433">
        <v>988757</v>
      </c>
      <c r="H34" s="434">
        <v>989092</v>
      </c>
      <c r="I34" s="507">
        <f>G34-H34</f>
        <v>-335</v>
      </c>
      <c r="J34" s="507">
        <f>$F34*I34</f>
        <v>-335000</v>
      </c>
      <c r="K34" s="507">
        <f>J34/1000000</f>
        <v>-0.335</v>
      </c>
      <c r="L34" s="433">
        <v>9094</v>
      </c>
      <c r="M34" s="434">
        <v>9122</v>
      </c>
      <c r="N34" s="507">
        <f>L34-M34</f>
        <v>-28</v>
      </c>
      <c r="O34" s="507">
        <f>$F34*N34</f>
        <v>-28000</v>
      </c>
      <c r="P34" s="507">
        <f>O34/1000000</f>
        <v>-0.028</v>
      </c>
      <c r="Q34" s="178"/>
    </row>
    <row r="35" spans="1:17" ht="15.75" customHeight="1">
      <c r="A35" s="472"/>
      <c r="B35" s="475" t="s">
        <v>34</v>
      </c>
      <c r="C35" s="478"/>
      <c r="D35" s="43"/>
      <c r="E35" s="43"/>
      <c r="F35" s="487"/>
      <c r="G35" s="433"/>
      <c r="H35" s="434"/>
      <c r="I35" s="507"/>
      <c r="J35" s="507"/>
      <c r="K35" s="237">
        <f>SUM(K19:K34)</f>
        <v>-0.16069999999999993</v>
      </c>
      <c r="L35" s="508"/>
      <c r="M35" s="507"/>
      <c r="N35" s="507"/>
      <c r="O35" s="507"/>
      <c r="P35" s="237">
        <f>SUM(P19:P34)</f>
        <v>-8.7841</v>
      </c>
      <c r="Q35" s="178"/>
    </row>
    <row r="36" spans="1:17" ht="15.75" customHeight="1">
      <c r="A36" s="472">
        <v>23</v>
      </c>
      <c r="B36" s="473" t="s">
        <v>105</v>
      </c>
      <c r="C36" s="478">
        <v>4864910</v>
      </c>
      <c r="D36" s="43" t="s">
        <v>12</v>
      </c>
      <c r="E36" s="44" t="s">
        <v>355</v>
      </c>
      <c r="F36" s="487">
        <v>-1000</v>
      </c>
      <c r="G36" s="433">
        <v>961233</v>
      </c>
      <c r="H36" s="434">
        <v>961845</v>
      </c>
      <c r="I36" s="507">
        <f t="shared" si="6"/>
        <v>-612</v>
      </c>
      <c r="J36" s="507">
        <f t="shared" si="3"/>
        <v>612000</v>
      </c>
      <c r="K36" s="507">
        <f t="shared" si="0"/>
        <v>0.612</v>
      </c>
      <c r="L36" s="433">
        <v>966255</v>
      </c>
      <c r="M36" s="434">
        <v>966258</v>
      </c>
      <c r="N36" s="507">
        <f t="shared" si="7"/>
        <v>-3</v>
      </c>
      <c r="O36" s="507">
        <f t="shared" si="5"/>
        <v>3000</v>
      </c>
      <c r="P36" s="507">
        <f t="shared" si="1"/>
        <v>0.003</v>
      </c>
      <c r="Q36" s="178"/>
    </row>
    <row r="37" spans="1:17" ht="15.75" customHeight="1">
      <c r="A37" s="472">
        <v>24</v>
      </c>
      <c r="B37" s="473" t="s">
        <v>106</v>
      </c>
      <c r="C37" s="478">
        <v>4864911</v>
      </c>
      <c r="D37" s="43" t="s">
        <v>12</v>
      </c>
      <c r="E37" s="44" t="s">
        <v>355</v>
      </c>
      <c r="F37" s="487">
        <v>-1000</v>
      </c>
      <c r="G37" s="433">
        <v>974049</v>
      </c>
      <c r="H37" s="434">
        <v>975020</v>
      </c>
      <c r="I37" s="507">
        <f t="shared" si="6"/>
        <v>-971</v>
      </c>
      <c r="J37" s="507">
        <f t="shared" si="3"/>
        <v>971000</v>
      </c>
      <c r="K37" s="507">
        <f t="shared" si="0"/>
        <v>0.971</v>
      </c>
      <c r="L37" s="433">
        <v>962296</v>
      </c>
      <c r="M37" s="434">
        <v>962296</v>
      </c>
      <c r="N37" s="507">
        <f t="shared" si="7"/>
        <v>0</v>
      </c>
      <c r="O37" s="507">
        <f t="shared" si="5"/>
        <v>0</v>
      </c>
      <c r="P37" s="507">
        <f t="shared" si="1"/>
        <v>0</v>
      </c>
      <c r="Q37" s="178"/>
    </row>
    <row r="38" spans="1:17" ht="15.75" customHeight="1">
      <c r="A38" s="472">
        <v>25</v>
      </c>
      <c r="B38" s="527" t="s">
        <v>148</v>
      </c>
      <c r="C38" s="488">
        <v>4902571</v>
      </c>
      <c r="D38" s="13" t="s">
        <v>12</v>
      </c>
      <c r="E38" s="44" t="s">
        <v>355</v>
      </c>
      <c r="F38" s="488">
        <v>300</v>
      </c>
      <c r="G38" s="433">
        <v>23</v>
      </c>
      <c r="H38" s="434">
        <v>23</v>
      </c>
      <c r="I38" s="507">
        <f t="shared" si="6"/>
        <v>0</v>
      </c>
      <c r="J38" s="507">
        <f t="shared" si="3"/>
        <v>0</v>
      </c>
      <c r="K38" s="507">
        <f t="shared" si="0"/>
        <v>0</v>
      </c>
      <c r="L38" s="433">
        <v>65</v>
      </c>
      <c r="M38" s="434">
        <v>65</v>
      </c>
      <c r="N38" s="507">
        <f t="shared" si="7"/>
        <v>0</v>
      </c>
      <c r="O38" s="507">
        <f t="shared" si="5"/>
        <v>0</v>
      </c>
      <c r="P38" s="507">
        <f t="shared" si="1"/>
        <v>0</v>
      </c>
      <c r="Q38" s="178"/>
    </row>
    <row r="39" spans="1:17" ht="15.75" customHeight="1">
      <c r="A39" s="472"/>
      <c r="B39" s="475" t="s">
        <v>28</v>
      </c>
      <c r="C39" s="478"/>
      <c r="D39" s="43"/>
      <c r="E39" s="43"/>
      <c r="F39" s="487"/>
      <c r="G39" s="433"/>
      <c r="H39" s="434"/>
      <c r="I39" s="507"/>
      <c r="J39" s="507"/>
      <c r="K39" s="507"/>
      <c r="L39" s="508"/>
      <c r="M39" s="507"/>
      <c r="N39" s="507"/>
      <c r="O39" s="507"/>
      <c r="P39" s="507"/>
      <c r="Q39" s="178"/>
    </row>
    <row r="40" spans="1:17" ht="15">
      <c r="A40" s="472">
        <v>26</v>
      </c>
      <c r="B40" s="418" t="s">
        <v>48</v>
      </c>
      <c r="C40" s="478">
        <v>5128409</v>
      </c>
      <c r="D40" s="47" t="s">
        <v>12</v>
      </c>
      <c r="E40" s="44" t="s">
        <v>355</v>
      </c>
      <c r="F40" s="487">
        <v>1000</v>
      </c>
      <c r="G40" s="436">
        <v>107</v>
      </c>
      <c r="H40" s="437">
        <v>5</v>
      </c>
      <c r="I40" s="346">
        <f>G40-H40</f>
        <v>102</v>
      </c>
      <c r="J40" s="346">
        <f t="shared" si="3"/>
        <v>102000</v>
      </c>
      <c r="K40" s="346">
        <f t="shared" si="0"/>
        <v>0.102</v>
      </c>
      <c r="L40" s="436">
        <v>3490</v>
      </c>
      <c r="M40" s="437">
        <v>3497</v>
      </c>
      <c r="N40" s="346">
        <f>L40-M40</f>
        <v>-7</v>
      </c>
      <c r="O40" s="346">
        <f t="shared" si="5"/>
        <v>-7000</v>
      </c>
      <c r="P40" s="346">
        <f t="shared" si="1"/>
        <v>-0.007</v>
      </c>
      <c r="Q40" s="571"/>
    </row>
    <row r="41" spans="1:17" ht="15.75" customHeight="1">
      <c r="A41" s="472"/>
      <c r="B41" s="475" t="s">
        <v>107</v>
      </c>
      <c r="C41" s="478"/>
      <c r="D41" s="43"/>
      <c r="E41" s="43"/>
      <c r="F41" s="487"/>
      <c r="G41" s="433"/>
      <c r="H41" s="434"/>
      <c r="I41" s="507"/>
      <c r="J41" s="507"/>
      <c r="K41" s="507"/>
      <c r="L41" s="508"/>
      <c r="M41" s="507"/>
      <c r="N41" s="507"/>
      <c r="O41" s="507"/>
      <c r="P41" s="507"/>
      <c r="Q41" s="178"/>
    </row>
    <row r="42" spans="1:17" ht="15.75" customHeight="1">
      <c r="A42" s="472">
        <v>27</v>
      </c>
      <c r="B42" s="473" t="s">
        <v>108</v>
      </c>
      <c r="C42" s="478">
        <v>4864962</v>
      </c>
      <c r="D42" s="43" t="s">
        <v>12</v>
      </c>
      <c r="E42" s="44" t="s">
        <v>355</v>
      </c>
      <c r="F42" s="487">
        <v>-1000</v>
      </c>
      <c r="G42" s="433">
        <v>31494</v>
      </c>
      <c r="H42" s="434">
        <v>28693</v>
      </c>
      <c r="I42" s="507">
        <f t="shared" si="6"/>
        <v>2801</v>
      </c>
      <c r="J42" s="507">
        <f t="shared" si="3"/>
        <v>-2801000</v>
      </c>
      <c r="K42" s="507">
        <f t="shared" si="0"/>
        <v>-2.801</v>
      </c>
      <c r="L42" s="433">
        <v>972932</v>
      </c>
      <c r="M42" s="434">
        <v>972932</v>
      </c>
      <c r="N42" s="507">
        <f t="shared" si="7"/>
        <v>0</v>
      </c>
      <c r="O42" s="507">
        <f t="shared" si="5"/>
        <v>0</v>
      </c>
      <c r="P42" s="507">
        <f t="shared" si="1"/>
        <v>0</v>
      </c>
      <c r="Q42" s="178"/>
    </row>
    <row r="43" spans="1:17" ht="15.75" customHeight="1">
      <c r="A43" s="472">
        <v>28</v>
      </c>
      <c r="B43" s="473" t="s">
        <v>109</v>
      </c>
      <c r="C43" s="478">
        <v>4865033</v>
      </c>
      <c r="D43" s="43" t="s">
        <v>12</v>
      </c>
      <c r="E43" s="44" t="s">
        <v>355</v>
      </c>
      <c r="F43" s="487">
        <v>-1000</v>
      </c>
      <c r="G43" s="433">
        <v>14576</v>
      </c>
      <c r="H43" s="434">
        <v>12325</v>
      </c>
      <c r="I43" s="507">
        <f t="shared" si="6"/>
        <v>2251</v>
      </c>
      <c r="J43" s="507">
        <f t="shared" si="3"/>
        <v>-2251000</v>
      </c>
      <c r="K43" s="507">
        <f t="shared" si="0"/>
        <v>-2.251</v>
      </c>
      <c r="L43" s="433">
        <v>968043</v>
      </c>
      <c r="M43" s="434">
        <v>968043</v>
      </c>
      <c r="N43" s="507">
        <f t="shared" si="7"/>
        <v>0</v>
      </c>
      <c r="O43" s="507">
        <f t="shared" si="5"/>
        <v>0</v>
      </c>
      <c r="P43" s="507">
        <f t="shared" si="1"/>
        <v>0</v>
      </c>
      <c r="Q43" s="178"/>
    </row>
    <row r="44" spans="1:17" ht="15.75" customHeight="1">
      <c r="A44" s="472">
        <v>29</v>
      </c>
      <c r="B44" s="473" t="s">
        <v>110</v>
      </c>
      <c r="C44" s="478">
        <v>5128420</v>
      </c>
      <c r="D44" s="43" t="s">
        <v>12</v>
      </c>
      <c r="E44" s="44" t="s">
        <v>355</v>
      </c>
      <c r="F44" s="487">
        <v>-1000</v>
      </c>
      <c r="G44" s="433">
        <v>997346</v>
      </c>
      <c r="H44" s="434">
        <v>997760</v>
      </c>
      <c r="I44" s="507">
        <f>G44-H44</f>
        <v>-414</v>
      </c>
      <c r="J44" s="507">
        <f t="shared" si="3"/>
        <v>414000</v>
      </c>
      <c r="K44" s="507">
        <f t="shared" si="0"/>
        <v>0.414</v>
      </c>
      <c r="L44" s="433">
        <v>996415</v>
      </c>
      <c r="M44" s="434">
        <v>996415</v>
      </c>
      <c r="N44" s="507">
        <f>L44-M44</f>
        <v>0</v>
      </c>
      <c r="O44" s="507">
        <f t="shared" si="5"/>
        <v>0</v>
      </c>
      <c r="P44" s="507">
        <f t="shared" si="1"/>
        <v>0</v>
      </c>
      <c r="Q44" s="565"/>
    </row>
    <row r="45" spans="1:17" ht="15.75" customHeight="1">
      <c r="A45" s="472">
        <v>30</v>
      </c>
      <c r="B45" s="418" t="s">
        <v>111</v>
      </c>
      <c r="C45" s="478">
        <v>4864935</v>
      </c>
      <c r="D45" s="43" t="s">
        <v>12</v>
      </c>
      <c r="E45" s="44" t="s">
        <v>355</v>
      </c>
      <c r="F45" s="487">
        <v>-1000</v>
      </c>
      <c r="G45" s="433">
        <v>981283</v>
      </c>
      <c r="H45" s="434">
        <v>982600</v>
      </c>
      <c r="I45" s="507">
        <f t="shared" si="6"/>
        <v>-1317</v>
      </c>
      <c r="J45" s="507">
        <f t="shared" si="3"/>
        <v>1317000</v>
      </c>
      <c r="K45" s="507">
        <f t="shared" si="0"/>
        <v>1.317</v>
      </c>
      <c r="L45" s="433">
        <v>992299</v>
      </c>
      <c r="M45" s="434">
        <v>992299</v>
      </c>
      <c r="N45" s="507">
        <f t="shared" si="7"/>
        <v>0</v>
      </c>
      <c r="O45" s="507">
        <f t="shared" si="5"/>
        <v>0</v>
      </c>
      <c r="P45" s="507">
        <f t="shared" si="1"/>
        <v>0</v>
      </c>
      <c r="Q45" s="224"/>
    </row>
    <row r="46" spans="1:17" ht="15.75" customHeight="1">
      <c r="A46" s="472"/>
      <c r="B46" s="475" t="s">
        <v>44</v>
      </c>
      <c r="C46" s="478"/>
      <c r="D46" s="43"/>
      <c r="E46" s="43"/>
      <c r="F46" s="487"/>
      <c r="G46" s="433"/>
      <c r="H46" s="434"/>
      <c r="I46" s="507"/>
      <c r="J46" s="507"/>
      <c r="K46" s="507"/>
      <c r="L46" s="508"/>
      <c r="M46" s="507"/>
      <c r="N46" s="507"/>
      <c r="O46" s="507"/>
      <c r="P46" s="507"/>
      <c r="Q46" s="178"/>
    </row>
    <row r="47" spans="1:17" ht="15.75" customHeight="1">
      <c r="A47" s="472"/>
      <c r="B47" s="474" t="s">
        <v>18</v>
      </c>
      <c r="C47" s="478"/>
      <c r="D47" s="47"/>
      <c r="E47" s="47"/>
      <c r="F47" s="487"/>
      <c r="G47" s="433"/>
      <c r="H47" s="434"/>
      <c r="I47" s="507"/>
      <c r="J47" s="507"/>
      <c r="K47" s="507"/>
      <c r="L47" s="508"/>
      <c r="M47" s="507"/>
      <c r="N47" s="507"/>
      <c r="O47" s="507"/>
      <c r="P47" s="507"/>
      <c r="Q47" s="178"/>
    </row>
    <row r="48" spans="1:17" ht="15.75" customHeight="1">
      <c r="A48" s="472">
        <v>31</v>
      </c>
      <c r="B48" s="473" t="s">
        <v>19</v>
      </c>
      <c r="C48" s="478">
        <v>4864808</v>
      </c>
      <c r="D48" s="43" t="s">
        <v>12</v>
      </c>
      <c r="E48" s="44" t="s">
        <v>355</v>
      </c>
      <c r="F48" s="487">
        <v>200</v>
      </c>
      <c r="G48" s="433">
        <v>3962</v>
      </c>
      <c r="H48" s="434">
        <v>3591</v>
      </c>
      <c r="I48" s="507">
        <f>G48-H48</f>
        <v>371</v>
      </c>
      <c r="J48" s="507">
        <f>$F48*I48</f>
        <v>74200</v>
      </c>
      <c r="K48" s="507">
        <f>J48/1000000</f>
        <v>0.0742</v>
      </c>
      <c r="L48" s="433">
        <v>11798</v>
      </c>
      <c r="M48" s="434">
        <v>11798</v>
      </c>
      <c r="N48" s="507">
        <f>L48-M48</f>
        <v>0</v>
      </c>
      <c r="O48" s="507">
        <f>$F48*N48</f>
        <v>0</v>
      </c>
      <c r="P48" s="507">
        <f>O48/1000000</f>
        <v>0</v>
      </c>
      <c r="Q48" s="564"/>
    </row>
    <row r="49" spans="1:17" ht="15.75" customHeight="1">
      <c r="A49" s="472">
        <v>32</v>
      </c>
      <c r="B49" s="473" t="s">
        <v>20</v>
      </c>
      <c r="C49" s="478">
        <v>4864841</v>
      </c>
      <c r="D49" s="43" t="s">
        <v>12</v>
      </c>
      <c r="E49" s="44" t="s">
        <v>355</v>
      </c>
      <c r="F49" s="487">
        <v>1000</v>
      </c>
      <c r="G49" s="433">
        <v>14713</v>
      </c>
      <c r="H49" s="434">
        <v>14424</v>
      </c>
      <c r="I49" s="507">
        <f t="shared" si="6"/>
        <v>289</v>
      </c>
      <c r="J49" s="507">
        <f t="shared" si="3"/>
        <v>289000</v>
      </c>
      <c r="K49" s="507">
        <f t="shared" si="0"/>
        <v>0.289</v>
      </c>
      <c r="L49" s="433">
        <v>31646</v>
      </c>
      <c r="M49" s="434">
        <v>31646</v>
      </c>
      <c r="N49" s="507">
        <f t="shared" si="7"/>
        <v>0</v>
      </c>
      <c r="O49" s="507">
        <f t="shared" si="5"/>
        <v>0</v>
      </c>
      <c r="P49" s="507">
        <f t="shared" si="1"/>
        <v>0</v>
      </c>
      <c r="Q49" s="178"/>
    </row>
    <row r="50" spans="1:17" ht="15.75" customHeight="1">
      <c r="A50" s="472"/>
      <c r="B50" s="475" t="s">
        <v>121</v>
      </c>
      <c r="C50" s="478"/>
      <c r="D50" s="43"/>
      <c r="E50" s="43"/>
      <c r="F50" s="487"/>
      <c r="G50" s="433"/>
      <c r="H50" s="434"/>
      <c r="I50" s="507"/>
      <c r="J50" s="507"/>
      <c r="K50" s="507"/>
      <c r="L50" s="508"/>
      <c r="M50" s="507"/>
      <c r="N50" s="507"/>
      <c r="O50" s="507"/>
      <c r="P50" s="507"/>
      <c r="Q50" s="178"/>
    </row>
    <row r="51" spans="1:17" ht="15.75" customHeight="1">
      <c r="A51" s="472">
        <v>33</v>
      </c>
      <c r="B51" s="473" t="s">
        <v>122</v>
      </c>
      <c r="C51" s="478">
        <v>4865134</v>
      </c>
      <c r="D51" s="43" t="s">
        <v>12</v>
      </c>
      <c r="E51" s="44" t="s">
        <v>355</v>
      </c>
      <c r="F51" s="487">
        <v>100</v>
      </c>
      <c r="G51" s="433">
        <v>110284</v>
      </c>
      <c r="H51" s="434">
        <v>111608</v>
      </c>
      <c r="I51" s="507">
        <f t="shared" si="6"/>
        <v>-1324</v>
      </c>
      <c r="J51" s="507">
        <f t="shared" si="3"/>
        <v>-132400</v>
      </c>
      <c r="K51" s="507">
        <f t="shared" si="0"/>
        <v>-0.1324</v>
      </c>
      <c r="L51" s="433">
        <v>1617</v>
      </c>
      <c r="M51" s="434">
        <v>1617</v>
      </c>
      <c r="N51" s="507">
        <f t="shared" si="7"/>
        <v>0</v>
      </c>
      <c r="O51" s="507">
        <f t="shared" si="5"/>
        <v>0</v>
      </c>
      <c r="P51" s="507">
        <f t="shared" si="1"/>
        <v>0</v>
      </c>
      <c r="Q51" s="178"/>
    </row>
    <row r="52" spans="1:17" ht="15.75" customHeight="1" thickBot="1">
      <c r="A52" s="476">
        <v>34</v>
      </c>
      <c r="B52" s="419" t="s">
        <v>123</v>
      </c>
      <c r="C52" s="479">
        <v>4865135</v>
      </c>
      <c r="D52" s="52" t="s">
        <v>12</v>
      </c>
      <c r="E52" s="50" t="s">
        <v>355</v>
      </c>
      <c r="F52" s="489">
        <v>100</v>
      </c>
      <c r="G52" s="438">
        <v>103629</v>
      </c>
      <c r="H52" s="439">
        <v>99708</v>
      </c>
      <c r="I52" s="509">
        <f t="shared" si="6"/>
        <v>3921</v>
      </c>
      <c r="J52" s="509">
        <f t="shared" si="3"/>
        <v>392100</v>
      </c>
      <c r="K52" s="509">
        <f t="shared" si="0"/>
        <v>0.3921</v>
      </c>
      <c r="L52" s="438">
        <v>2383</v>
      </c>
      <c r="M52" s="439">
        <v>2383</v>
      </c>
      <c r="N52" s="509">
        <f t="shared" si="7"/>
        <v>0</v>
      </c>
      <c r="O52" s="509">
        <f t="shared" si="5"/>
        <v>0</v>
      </c>
      <c r="P52" s="509">
        <f t="shared" si="1"/>
        <v>0</v>
      </c>
      <c r="Q52" s="179"/>
    </row>
    <row r="53" spans="6:16" ht="15.75" thickTop="1">
      <c r="F53" s="238"/>
      <c r="I53" s="18"/>
      <c r="J53" s="18"/>
      <c r="K53" s="18"/>
      <c r="N53" s="18"/>
      <c r="O53" s="18"/>
      <c r="P53" s="18"/>
    </row>
    <row r="54" spans="2:16" ht="16.5">
      <c r="B54" s="17" t="s">
        <v>142</v>
      </c>
      <c r="F54" s="238"/>
      <c r="I54" s="18"/>
      <c r="J54" s="18"/>
      <c r="K54" s="515">
        <f>SUM(K8:K52)-K35</f>
        <v>-1.014048387096774</v>
      </c>
      <c r="N54" s="18"/>
      <c r="O54" s="18"/>
      <c r="P54" s="515">
        <f>SUM(P8:P52)-P35</f>
        <v>-8.700390322580647</v>
      </c>
    </row>
    <row r="55" spans="2:16" ht="9" customHeight="1">
      <c r="B55" s="17"/>
      <c r="F55" s="238"/>
      <c r="I55" s="18"/>
      <c r="J55" s="18"/>
      <c r="K55" s="31"/>
      <c r="N55" s="18"/>
      <c r="O55" s="18"/>
      <c r="P55" s="31"/>
    </row>
    <row r="56" spans="2:16" ht="16.5">
      <c r="B56" s="17" t="s">
        <v>143</v>
      </c>
      <c r="F56" s="238"/>
      <c r="I56" s="18"/>
      <c r="J56" s="18"/>
      <c r="K56" s="515">
        <f>SUM(K54:K55)</f>
        <v>-1.014048387096774</v>
      </c>
      <c r="N56" s="18"/>
      <c r="O56" s="18"/>
      <c r="P56" s="515">
        <f>SUM(P54:P55)</f>
        <v>-8.700390322580647</v>
      </c>
    </row>
    <row r="57" ht="15">
      <c r="F57" s="238"/>
    </row>
    <row r="58" spans="6:17" ht="15">
      <c r="F58" s="238"/>
      <c r="Q58" s="305" t="str">
        <f>NDPL!$Q$1</f>
        <v>NOVEMBER-2013</v>
      </c>
    </row>
    <row r="59" ht="15">
      <c r="F59" s="238"/>
    </row>
    <row r="60" spans="6:17" ht="15">
      <c r="F60" s="238"/>
      <c r="Q60" s="305"/>
    </row>
    <row r="61" spans="1:16" ht="18.75" thickBot="1">
      <c r="A61" s="105" t="s">
        <v>254</v>
      </c>
      <c r="F61" s="238"/>
      <c r="G61" s="7"/>
      <c r="H61" s="7"/>
      <c r="I61" s="53" t="s">
        <v>7</v>
      </c>
      <c r="J61" s="19"/>
      <c r="K61" s="19"/>
      <c r="L61" s="19"/>
      <c r="M61" s="19"/>
      <c r="N61" s="53" t="s">
        <v>408</v>
      </c>
      <c r="O61" s="19"/>
      <c r="P61" s="19"/>
    </row>
    <row r="62" spans="1:17" ht="39.75" thickBot="1" thickTop="1">
      <c r="A62" s="38" t="s">
        <v>8</v>
      </c>
      <c r="B62" s="35" t="s">
        <v>9</v>
      </c>
      <c r="C62" s="36" t="s">
        <v>1</v>
      </c>
      <c r="D62" s="36" t="s">
        <v>2</v>
      </c>
      <c r="E62" s="36" t="s">
        <v>3</v>
      </c>
      <c r="F62" s="36" t="s">
        <v>10</v>
      </c>
      <c r="G62" s="38" t="str">
        <f>NDPL!G5</f>
        <v>FINAL READING 01/12/2013</v>
      </c>
      <c r="H62" s="36" t="str">
        <f>NDPL!H5</f>
        <v>INTIAL READING 01/11/2013</v>
      </c>
      <c r="I62" s="36" t="s">
        <v>4</v>
      </c>
      <c r="J62" s="36" t="s">
        <v>5</v>
      </c>
      <c r="K62" s="36" t="s">
        <v>6</v>
      </c>
      <c r="L62" s="38" t="str">
        <f>NDPL!G5</f>
        <v>FINAL READING 01/12/2013</v>
      </c>
      <c r="M62" s="36" t="str">
        <f>NDPL!H5</f>
        <v>INTIAL READING 01/11/2013</v>
      </c>
      <c r="N62" s="36" t="s">
        <v>4</v>
      </c>
      <c r="O62" s="36" t="s">
        <v>5</v>
      </c>
      <c r="P62" s="36" t="s">
        <v>6</v>
      </c>
      <c r="Q62" s="37" t="s">
        <v>318</v>
      </c>
    </row>
    <row r="63" spans="1:16" ht="17.25" thickBot="1" thickTop="1">
      <c r="A63" s="20"/>
      <c r="B63" s="106"/>
      <c r="C63" s="20"/>
      <c r="D63" s="20"/>
      <c r="E63" s="20"/>
      <c r="F63" s="4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70"/>
      <c r="B64" s="471" t="s">
        <v>128</v>
      </c>
      <c r="C64" s="39"/>
      <c r="D64" s="39"/>
      <c r="E64" s="39"/>
      <c r="F64" s="421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7"/>
    </row>
    <row r="65" spans="1:17" ht="15.75" customHeight="1">
      <c r="A65" s="472">
        <v>1</v>
      </c>
      <c r="B65" s="473" t="s">
        <v>15</v>
      </c>
      <c r="C65" s="478">
        <v>4864968</v>
      </c>
      <c r="D65" s="43" t="s">
        <v>12</v>
      </c>
      <c r="E65" s="44" t="s">
        <v>355</v>
      </c>
      <c r="F65" s="487">
        <v>-1000</v>
      </c>
      <c r="G65" s="433">
        <v>994114</v>
      </c>
      <c r="H65" s="434">
        <v>994668</v>
      </c>
      <c r="I65" s="434">
        <f>G65-H65</f>
        <v>-554</v>
      </c>
      <c r="J65" s="434">
        <f>$F65*I65</f>
        <v>554000</v>
      </c>
      <c r="K65" s="434">
        <f>J65/1000000</f>
        <v>0.554</v>
      </c>
      <c r="L65" s="433">
        <v>918012</v>
      </c>
      <c r="M65" s="434">
        <v>918012</v>
      </c>
      <c r="N65" s="434">
        <f>L65-M65</f>
        <v>0</v>
      </c>
      <c r="O65" s="434">
        <f>$F65*N65</f>
        <v>0</v>
      </c>
      <c r="P65" s="434">
        <f>O65/1000000</f>
        <v>0</v>
      </c>
      <c r="Q65" s="178"/>
    </row>
    <row r="66" spans="1:17" ht="15.75" customHeight="1">
      <c r="A66" s="472">
        <v>2</v>
      </c>
      <c r="B66" s="473" t="s">
        <v>16</v>
      </c>
      <c r="C66" s="478">
        <v>4864980</v>
      </c>
      <c r="D66" s="43" t="s">
        <v>12</v>
      </c>
      <c r="E66" s="44" t="s">
        <v>355</v>
      </c>
      <c r="F66" s="487">
        <v>-1000</v>
      </c>
      <c r="G66" s="433">
        <v>13721</v>
      </c>
      <c r="H66" s="434">
        <v>13944</v>
      </c>
      <c r="I66" s="434">
        <f>G66-H66</f>
        <v>-223</v>
      </c>
      <c r="J66" s="434">
        <f>$F66*I66</f>
        <v>223000</v>
      </c>
      <c r="K66" s="434">
        <f>J66/1000000</f>
        <v>0.223</v>
      </c>
      <c r="L66" s="433">
        <v>937892</v>
      </c>
      <c r="M66" s="434">
        <v>937893</v>
      </c>
      <c r="N66" s="434">
        <f>L66-M66</f>
        <v>-1</v>
      </c>
      <c r="O66" s="434">
        <f>$F66*N66</f>
        <v>1000</v>
      </c>
      <c r="P66" s="434">
        <f>O66/1000000</f>
        <v>0.001</v>
      </c>
      <c r="Q66" s="178"/>
    </row>
    <row r="67" spans="1:17" ht="15">
      <c r="A67" s="472">
        <v>3</v>
      </c>
      <c r="B67" s="473" t="s">
        <v>17</v>
      </c>
      <c r="C67" s="478">
        <v>5128436</v>
      </c>
      <c r="D67" s="43" t="s">
        <v>12</v>
      </c>
      <c r="E67" s="44" t="s">
        <v>355</v>
      </c>
      <c r="F67" s="487">
        <v>-1000</v>
      </c>
      <c r="G67" s="433">
        <v>996133</v>
      </c>
      <c r="H67" s="434">
        <v>996899</v>
      </c>
      <c r="I67" s="434">
        <f>G67-H67</f>
        <v>-766</v>
      </c>
      <c r="J67" s="434">
        <f>$F67*I67</f>
        <v>766000</v>
      </c>
      <c r="K67" s="434">
        <f>J67/1000000</f>
        <v>0.766</v>
      </c>
      <c r="L67" s="433">
        <v>982043</v>
      </c>
      <c r="M67" s="434">
        <v>982043</v>
      </c>
      <c r="N67" s="434">
        <f>L67-M67</f>
        <v>0</v>
      </c>
      <c r="O67" s="434">
        <f>$F67*N67</f>
        <v>0</v>
      </c>
      <c r="P67" s="434">
        <f>O67/1000000</f>
        <v>0</v>
      </c>
      <c r="Q67" s="708"/>
    </row>
    <row r="68" spans="1:17" ht="15.75" customHeight="1">
      <c r="A68" s="472"/>
      <c r="B68" s="474" t="s">
        <v>129</v>
      </c>
      <c r="C68" s="478"/>
      <c r="D68" s="47"/>
      <c r="E68" s="47"/>
      <c r="F68" s="487"/>
      <c r="G68" s="433"/>
      <c r="H68" s="434"/>
      <c r="I68" s="510"/>
      <c r="J68" s="510"/>
      <c r="K68" s="510"/>
      <c r="L68" s="433"/>
      <c r="M68" s="510"/>
      <c r="N68" s="510"/>
      <c r="O68" s="510"/>
      <c r="P68" s="510"/>
      <c r="Q68" s="178"/>
    </row>
    <row r="69" spans="1:17" ht="15.75" customHeight="1">
      <c r="A69" s="472">
        <v>4</v>
      </c>
      <c r="B69" s="473" t="s">
        <v>130</v>
      </c>
      <c r="C69" s="478">
        <v>4864915</v>
      </c>
      <c r="D69" s="43" t="s">
        <v>12</v>
      </c>
      <c r="E69" s="44" t="s">
        <v>355</v>
      </c>
      <c r="F69" s="487">
        <v>-1000</v>
      </c>
      <c r="G69" s="433">
        <v>915348</v>
      </c>
      <c r="H69" s="434">
        <v>919459</v>
      </c>
      <c r="I69" s="510">
        <f aca="true" t="shared" si="8" ref="I69:I74">G69-H69</f>
        <v>-4111</v>
      </c>
      <c r="J69" s="510">
        <f aca="true" t="shared" si="9" ref="J69:J74">$F69*I69</f>
        <v>4111000</v>
      </c>
      <c r="K69" s="510">
        <f aca="true" t="shared" si="10" ref="K69:K74">J69/1000000</f>
        <v>4.111</v>
      </c>
      <c r="L69" s="433">
        <v>992037</v>
      </c>
      <c r="M69" s="434">
        <v>992037</v>
      </c>
      <c r="N69" s="510">
        <f aca="true" t="shared" si="11" ref="N69:N74">L69-M69</f>
        <v>0</v>
      </c>
      <c r="O69" s="510">
        <f aca="true" t="shared" si="12" ref="O69:O74">$F69*N69</f>
        <v>0</v>
      </c>
      <c r="P69" s="510">
        <f aca="true" t="shared" si="13" ref="P69:P74">O69/1000000</f>
        <v>0</v>
      </c>
      <c r="Q69" s="178"/>
    </row>
    <row r="70" spans="1:17" ht="15.75" customHeight="1">
      <c r="A70" s="472">
        <v>5</v>
      </c>
      <c r="B70" s="473" t="s">
        <v>131</v>
      </c>
      <c r="C70" s="478">
        <v>4864993</v>
      </c>
      <c r="D70" s="43" t="s">
        <v>12</v>
      </c>
      <c r="E70" s="44" t="s">
        <v>355</v>
      </c>
      <c r="F70" s="487">
        <v>-1000</v>
      </c>
      <c r="G70" s="433">
        <v>905171</v>
      </c>
      <c r="H70" s="434">
        <v>909396</v>
      </c>
      <c r="I70" s="510">
        <f t="shared" si="8"/>
        <v>-4225</v>
      </c>
      <c r="J70" s="510">
        <f t="shared" si="9"/>
        <v>4225000</v>
      </c>
      <c r="K70" s="510">
        <f t="shared" si="10"/>
        <v>4.225</v>
      </c>
      <c r="L70" s="433">
        <v>990458</v>
      </c>
      <c r="M70" s="434">
        <v>990458</v>
      </c>
      <c r="N70" s="510">
        <f t="shared" si="11"/>
        <v>0</v>
      </c>
      <c r="O70" s="510">
        <f t="shared" si="12"/>
        <v>0</v>
      </c>
      <c r="P70" s="510">
        <f t="shared" si="13"/>
        <v>0</v>
      </c>
      <c r="Q70" s="178"/>
    </row>
    <row r="71" spans="1:17" ht="15.75" customHeight="1">
      <c r="A71" s="472">
        <v>6</v>
      </c>
      <c r="B71" s="473" t="s">
        <v>132</v>
      </c>
      <c r="C71" s="478">
        <v>4864914</v>
      </c>
      <c r="D71" s="43" t="s">
        <v>12</v>
      </c>
      <c r="E71" s="44" t="s">
        <v>355</v>
      </c>
      <c r="F71" s="487">
        <v>-1000</v>
      </c>
      <c r="G71" s="433">
        <v>2459</v>
      </c>
      <c r="H71" s="434">
        <v>1562</v>
      </c>
      <c r="I71" s="510">
        <f t="shared" si="8"/>
        <v>897</v>
      </c>
      <c r="J71" s="510">
        <f t="shared" si="9"/>
        <v>-897000</v>
      </c>
      <c r="K71" s="510">
        <f t="shared" si="10"/>
        <v>-0.897</v>
      </c>
      <c r="L71" s="433">
        <v>992180</v>
      </c>
      <c r="M71" s="434">
        <v>992184</v>
      </c>
      <c r="N71" s="510">
        <f t="shared" si="11"/>
        <v>-4</v>
      </c>
      <c r="O71" s="510">
        <f t="shared" si="12"/>
        <v>4000</v>
      </c>
      <c r="P71" s="510">
        <f t="shared" si="13"/>
        <v>0.004</v>
      </c>
      <c r="Q71" s="178"/>
    </row>
    <row r="72" spans="1:17" ht="15.75" customHeight="1">
      <c r="A72" s="472">
        <v>7</v>
      </c>
      <c r="B72" s="473" t="s">
        <v>133</v>
      </c>
      <c r="C72" s="478">
        <v>4865167</v>
      </c>
      <c r="D72" s="43" t="s">
        <v>12</v>
      </c>
      <c r="E72" s="44" t="s">
        <v>355</v>
      </c>
      <c r="F72" s="487">
        <v>-1000</v>
      </c>
      <c r="G72" s="507">
        <v>1655</v>
      </c>
      <c r="H72" s="507">
        <v>1655</v>
      </c>
      <c r="I72" s="510">
        <f t="shared" si="8"/>
        <v>0</v>
      </c>
      <c r="J72" s="510">
        <f t="shared" si="9"/>
        <v>0</v>
      </c>
      <c r="K72" s="510">
        <f t="shared" si="10"/>
        <v>0</v>
      </c>
      <c r="L72" s="508">
        <v>980809</v>
      </c>
      <c r="M72" s="507">
        <v>980809</v>
      </c>
      <c r="N72" s="510">
        <f t="shared" si="11"/>
        <v>0</v>
      </c>
      <c r="O72" s="510">
        <f t="shared" si="12"/>
        <v>0</v>
      </c>
      <c r="P72" s="510">
        <f t="shared" si="13"/>
        <v>0</v>
      </c>
      <c r="Q72" s="178"/>
    </row>
    <row r="73" spans="1:17" s="87" customFormat="1" ht="15">
      <c r="A73" s="566">
        <v>8</v>
      </c>
      <c r="B73" s="685" t="s">
        <v>134</v>
      </c>
      <c r="C73" s="686">
        <v>4864893</v>
      </c>
      <c r="D73" s="72" t="s">
        <v>12</v>
      </c>
      <c r="E73" s="73" t="s">
        <v>355</v>
      </c>
      <c r="F73" s="567">
        <v>-2000</v>
      </c>
      <c r="G73" s="433">
        <v>998808</v>
      </c>
      <c r="H73" s="434">
        <v>998803</v>
      </c>
      <c r="I73" s="510">
        <f>G73-H73</f>
        <v>5</v>
      </c>
      <c r="J73" s="510">
        <f t="shared" si="9"/>
        <v>-10000</v>
      </c>
      <c r="K73" s="510">
        <f t="shared" si="10"/>
        <v>-0.01</v>
      </c>
      <c r="L73" s="433">
        <v>985703</v>
      </c>
      <c r="M73" s="434">
        <v>985796</v>
      </c>
      <c r="N73" s="510">
        <f>L73-M73</f>
        <v>-93</v>
      </c>
      <c r="O73" s="510">
        <f t="shared" si="12"/>
        <v>186000</v>
      </c>
      <c r="P73" s="510">
        <f t="shared" si="13"/>
        <v>0.186</v>
      </c>
      <c r="Q73" s="568"/>
    </row>
    <row r="74" spans="1:17" ht="15.75" customHeight="1">
      <c r="A74" s="472">
        <v>9</v>
      </c>
      <c r="B74" s="473" t="s">
        <v>135</v>
      </c>
      <c r="C74" s="478">
        <v>4864918</v>
      </c>
      <c r="D74" s="43" t="s">
        <v>12</v>
      </c>
      <c r="E74" s="44" t="s">
        <v>355</v>
      </c>
      <c r="F74" s="487">
        <v>-1000</v>
      </c>
      <c r="G74" s="433">
        <v>999705</v>
      </c>
      <c r="H74" s="434">
        <v>999397</v>
      </c>
      <c r="I74" s="510">
        <f t="shared" si="8"/>
        <v>308</v>
      </c>
      <c r="J74" s="510">
        <f t="shared" si="9"/>
        <v>-308000</v>
      </c>
      <c r="K74" s="510">
        <f t="shared" si="10"/>
        <v>-0.308</v>
      </c>
      <c r="L74" s="433">
        <v>963424</v>
      </c>
      <c r="M74" s="434">
        <v>963475</v>
      </c>
      <c r="N74" s="510">
        <f t="shared" si="11"/>
        <v>-51</v>
      </c>
      <c r="O74" s="510">
        <f t="shared" si="12"/>
        <v>51000</v>
      </c>
      <c r="P74" s="510">
        <f t="shared" si="13"/>
        <v>0.051</v>
      </c>
      <c r="Q74" s="710"/>
    </row>
    <row r="75" spans="1:17" ht="15.75" customHeight="1">
      <c r="A75" s="472"/>
      <c r="B75" s="475" t="s">
        <v>136</v>
      </c>
      <c r="C75" s="478"/>
      <c r="D75" s="43"/>
      <c r="E75" s="43"/>
      <c r="F75" s="487"/>
      <c r="G75" s="433"/>
      <c r="H75" s="434"/>
      <c r="I75" s="510"/>
      <c r="J75" s="510"/>
      <c r="K75" s="510"/>
      <c r="L75" s="433"/>
      <c r="M75" s="510"/>
      <c r="N75" s="510"/>
      <c r="O75" s="510"/>
      <c r="P75" s="510"/>
      <c r="Q75" s="178"/>
    </row>
    <row r="76" spans="1:17" ht="15.75" customHeight="1">
      <c r="A76" s="472">
        <v>10</v>
      </c>
      <c r="B76" s="473" t="s">
        <v>137</v>
      </c>
      <c r="C76" s="478">
        <v>4864916</v>
      </c>
      <c r="D76" s="43" t="s">
        <v>12</v>
      </c>
      <c r="E76" s="44" t="s">
        <v>355</v>
      </c>
      <c r="F76" s="487">
        <v>-1000</v>
      </c>
      <c r="G76" s="433">
        <v>5828</v>
      </c>
      <c r="H76" s="434">
        <v>7262</v>
      </c>
      <c r="I76" s="510">
        <f>G76-H76</f>
        <v>-1434</v>
      </c>
      <c r="J76" s="510">
        <f>$F76*I76</f>
        <v>1434000</v>
      </c>
      <c r="K76" s="510">
        <f>J76/1000000</f>
        <v>1.434</v>
      </c>
      <c r="L76" s="433">
        <v>914771</v>
      </c>
      <c r="M76" s="434">
        <v>914801</v>
      </c>
      <c r="N76" s="510">
        <f>L76-M76</f>
        <v>-30</v>
      </c>
      <c r="O76" s="510">
        <f>$F76*N76</f>
        <v>30000</v>
      </c>
      <c r="P76" s="512">
        <f>O76/1000000</f>
        <v>0.03</v>
      </c>
      <c r="Q76" s="178"/>
    </row>
    <row r="77" spans="1:17" ht="15.75" customHeight="1">
      <c r="A77" s="472">
        <v>11</v>
      </c>
      <c r="B77" s="473" t="s">
        <v>138</v>
      </c>
      <c r="C77" s="478">
        <v>4864917</v>
      </c>
      <c r="D77" s="43" t="s">
        <v>12</v>
      </c>
      <c r="E77" s="44" t="s">
        <v>355</v>
      </c>
      <c r="F77" s="487">
        <v>-1000</v>
      </c>
      <c r="G77" s="433">
        <v>963909</v>
      </c>
      <c r="H77" s="434">
        <v>964464</v>
      </c>
      <c r="I77" s="510">
        <f>G77-H77</f>
        <v>-555</v>
      </c>
      <c r="J77" s="510">
        <f>$F77*I77</f>
        <v>555000</v>
      </c>
      <c r="K77" s="510">
        <f>J77/1000000</f>
        <v>0.555</v>
      </c>
      <c r="L77" s="433">
        <v>870927</v>
      </c>
      <c r="M77" s="434">
        <v>870927</v>
      </c>
      <c r="N77" s="510">
        <f>L77-M77</f>
        <v>0</v>
      </c>
      <c r="O77" s="510">
        <f>$F77*N77</f>
        <v>0</v>
      </c>
      <c r="P77" s="512">
        <f>O77/1000000</f>
        <v>0</v>
      </c>
      <c r="Q77" s="178"/>
    </row>
    <row r="78" spans="1:17" ht="15.75" customHeight="1">
      <c r="A78" s="472"/>
      <c r="B78" s="474" t="s">
        <v>139</v>
      </c>
      <c r="C78" s="478"/>
      <c r="D78" s="47"/>
      <c r="E78" s="47"/>
      <c r="F78" s="487"/>
      <c r="G78" s="433"/>
      <c r="H78" s="434"/>
      <c r="I78" s="510"/>
      <c r="J78" s="510"/>
      <c r="K78" s="510"/>
      <c r="L78" s="433"/>
      <c r="M78" s="510"/>
      <c r="N78" s="510"/>
      <c r="O78" s="510"/>
      <c r="P78" s="510"/>
      <c r="Q78" s="178"/>
    </row>
    <row r="79" spans="1:17" ht="19.5" customHeight="1">
      <c r="A79" s="472">
        <v>12</v>
      </c>
      <c r="B79" s="473" t="s">
        <v>140</v>
      </c>
      <c r="C79" s="478">
        <v>4865053</v>
      </c>
      <c r="D79" s="43" t="s">
        <v>12</v>
      </c>
      <c r="E79" s="44" t="s">
        <v>355</v>
      </c>
      <c r="F79" s="487">
        <v>-1000</v>
      </c>
      <c r="G79" s="433">
        <v>21760</v>
      </c>
      <c r="H79" s="434">
        <v>22077</v>
      </c>
      <c r="I79" s="510">
        <f>G79-H79</f>
        <v>-317</v>
      </c>
      <c r="J79" s="510">
        <f>$F79*I79</f>
        <v>317000</v>
      </c>
      <c r="K79" s="510">
        <f>J79/1000000</f>
        <v>0.317</v>
      </c>
      <c r="L79" s="433">
        <v>34073</v>
      </c>
      <c r="M79" s="434">
        <v>34073</v>
      </c>
      <c r="N79" s="510">
        <f>L79-M79</f>
        <v>0</v>
      </c>
      <c r="O79" s="510">
        <f>$F79*N79</f>
        <v>0</v>
      </c>
      <c r="P79" s="510">
        <f>O79/1000000</f>
        <v>0</v>
      </c>
      <c r="Q79" s="605"/>
    </row>
    <row r="80" spans="1:17" ht="19.5" customHeight="1">
      <c r="A80" s="472">
        <v>13</v>
      </c>
      <c r="B80" s="473" t="s">
        <v>141</v>
      </c>
      <c r="C80" s="478">
        <v>4864986</v>
      </c>
      <c r="D80" s="43" t="s">
        <v>12</v>
      </c>
      <c r="E80" s="44" t="s">
        <v>355</v>
      </c>
      <c r="F80" s="487">
        <v>-1000</v>
      </c>
      <c r="G80" s="433">
        <v>20936</v>
      </c>
      <c r="H80" s="434">
        <v>20671</v>
      </c>
      <c r="I80" s="434">
        <f>G80-H80</f>
        <v>265</v>
      </c>
      <c r="J80" s="434">
        <f>$F80*I80</f>
        <v>-265000</v>
      </c>
      <c r="K80" s="434">
        <f>J80/1000000</f>
        <v>-0.265</v>
      </c>
      <c r="L80" s="433">
        <v>43782</v>
      </c>
      <c r="M80" s="434">
        <v>43783</v>
      </c>
      <c r="N80" s="434">
        <f>L80-M80</f>
        <v>-1</v>
      </c>
      <c r="O80" s="434">
        <f>$F80*N80</f>
        <v>1000</v>
      </c>
      <c r="P80" s="434">
        <f>O80/1000000</f>
        <v>0.001</v>
      </c>
      <c r="Q80" s="605"/>
    </row>
    <row r="81" spans="1:17" ht="14.25" customHeight="1">
      <c r="A81" s="472"/>
      <c r="B81" s="475" t="s">
        <v>146</v>
      </c>
      <c r="C81" s="478"/>
      <c r="D81" s="43"/>
      <c r="E81" s="43"/>
      <c r="F81" s="487"/>
      <c r="G81" s="511"/>
      <c r="H81" s="434"/>
      <c r="I81" s="434"/>
      <c r="J81" s="434"/>
      <c r="K81" s="434"/>
      <c r="L81" s="511"/>
      <c r="M81" s="434"/>
      <c r="N81" s="434"/>
      <c r="O81" s="434"/>
      <c r="P81" s="434"/>
      <c r="Q81" s="178"/>
    </row>
    <row r="82" spans="1:17" ht="15.75" thickBot="1">
      <c r="A82" s="476">
        <v>14</v>
      </c>
      <c r="B82" s="477" t="s">
        <v>147</v>
      </c>
      <c r="C82" s="479">
        <v>4865087</v>
      </c>
      <c r="D82" s="107" t="s">
        <v>12</v>
      </c>
      <c r="E82" s="50" t="s">
        <v>355</v>
      </c>
      <c r="F82" s="479">
        <v>100</v>
      </c>
      <c r="G82" s="730">
        <v>0</v>
      </c>
      <c r="H82" s="731">
        <v>0</v>
      </c>
      <c r="I82" s="731">
        <f>G82-H82</f>
        <v>0</v>
      </c>
      <c r="J82" s="731">
        <f>$F82*I82</f>
        <v>0</v>
      </c>
      <c r="K82" s="731">
        <f>J82/1000000</f>
        <v>0</v>
      </c>
      <c r="L82" s="730">
        <v>0</v>
      </c>
      <c r="M82" s="731">
        <v>0</v>
      </c>
      <c r="N82" s="731">
        <f>L82-M82</f>
        <v>0</v>
      </c>
      <c r="O82" s="731">
        <f>$F82*N82</f>
        <v>0</v>
      </c>
      <c r="P82" s="731">
        <f>O82/1000000</f>
        <v>0</v>
      </c>
      <c r="Q82" s="728"/>
    </row>
    <row r="83" spans="2:16" ht="18.75" thickTop="1">
      <c r="B83" s="375" t="s">
        <v>256</v>
      </c>
      <c r="F83" s="238"/>
      <c r="I83" s="18"/>
      <c r="J83" s="18"/>
      <c r="K83" s="469">
        <f>SUM(K65:K81)</f>
        <v>10.704999999999998</v>
      </c>
      <c r="L83" s="19"/>
      <c r="N83" s="18"/>
      <c r="O83" s="18"/>
      <c r="P83" s="469">
        <f>SUM(P65:P81)</f>
        <v>0.273</v>
      </c>
    </row>
    <row r="84" spans="2:16" ht="18">
      <c r="B84" s="375"/>
      <c r="F84" s="238"/>
      <c r="I84" s="18"/>
      <c r="J84" s="18"/>
      <c r="K84" s="21"/>
      <c r="L84" s="19"/>
      <c r="N84" s="18"/>
      <c r="O84" s="18"/>
      <c r="P84" s="377"/>
    </row>
    <row r="85" spans="2:16" ht="18">
      <c r="B85" s="375" t="s">
        <v>149</v>
      </c>
      <c r="F85" s="238"/>
      <c r="I85" s="18"/>
      <c r="J85" s="18"/>
      <c r="K85" s="469">
        <f>SUM(K83:K84)</f>
        <v>10.704999999999998</v>
      </c>
      <c r="L85" s="19"/>
      <c r="N85" s="18"/>
      <c r="O85" s="18"/>
      <c r="P85" s="469">
        <f>SUM(P83:P84)</f>
        <v>0.273</v>
      </c>
    </row>
    <row r="86" spans="6:16" ht="15">
      <c r="F86" s="238"/>
      <c r="I86" s="18"/>
      <c r="J86" s="18"/>
      <c r="K86" s="21"/>
      <c r="L86" s="19"/>
      <c r="N86" s="18"/>
      <c r="O86" s="18"/>
      <c r="P86" s="21"/>
    </row>
    <row r="87" spans="6:16" ht="15">
      <c r="F87" s="238"/>
      <c r="I87" s="18"/>
      <c r="J87" s="18"/>
      <c r="K87" s="21"/>
      <c r="L87" s="19"/>
      <c r="N87" s="18"/>
      <c r="O87" s="18"/>
      <c r="P87" s="21"/>
    </row>
    <row r="88" spans="6:18" ht="15">
      <c r="F88" s="238"/>
      <c r="I88" s="18"/>
      <c r="J88" s="18"/>
      <c r="K88" s="21"/>
      <c r="L88" s="19"/>
      <c r="N88" s="18"/>
      <c r="O88" s="18"/>
      <c r="P88" s="21"/>
      <c r="Q88" s="305" t="str">
        <f>NDPL!Q1</f>
        <v>NOVEMBER-2013</v>
      </c>
      <c r="R88" s="305"/>
    </row>
    <row r="89" spans="1:16" ht="18.75" thickBot="1">
      <c r="A89" s="392" t="s">
        <v>255</v>
      </c>
      <c r="F89" s="238"/>
      <c r="G89" s="7"/>
      <c r="H89" s="7"/>
      <c r="I89" s="53" t="s">
        <v>7</v>
      </c>
      <c r="J89" s="19"/>
      <c r="K89" s="19"/>
      <c r="L89" s="19"/>
      <c r="M89" s="19"/>
      <c r="N89" s="53" t="s">
        <v>408</v>
      </c>
      <c r="O89" s="19"/>
      <c r="P89" s="19"/>
    </row>
    <row r="90" spans="1:17" ht="39.75" thickBot="1" thickTop="1">
      <c r="A90" s="38" t="s">
        <v>8</v>
      </c>
      <c r="B90" s="35" t="s">
        <v>9</v>
      </c>
      <c r="C90" s="36" t="s">
        <v>1</v>
      </c>
      <c r="D90" s="36" t="s">
        <v>2</v>
      </c>
      <c r="E90" s="36" t="s">
        <v>3</v>
      </c>
      <c r="F90" s="36" t="s">
        <v>10</v>
      </c>
      <c r="G90" s="38" t="str">
        <f>NDPL!G5</f>
        <v>FINAL READING 01/12/2013</v>
      </c>
      <c r="H90" s="36" t="str">
        <f>NDPL!H5</f>
        <v>INTIAL READING 01/11/2013</v>
      </c>
      <c r="I90" s="36" t="s">
        <v>4</v>
      </c>
      <c r="J90" s="36" t="s">
        <v>5</v>
      </c>
      <c r="K90" s="36" t="s">
        <v>6</v>
      </c>
      <c r="L90" s="38" t="str">
        <f>NDPL!G5</f>
        <v>FINAL READING 01/12/2013</v>
      </c>
      <c r="M90" s="36" t="str">
        <f>NDPL!H5</f>
        <v>INTIAL READING 01/11/2013</v>
      </c>
      <c r="N90" s="36" t="s">
        <v>4</v>
      </c>
      <c r="O90" s="36" t="s">
        <v>5</v>
      </c>
      <c r="P90" s="36" t="s">
        <v>6</v>
      </c>
      <c r="Q90" s="37" t="s">
        <v>318</v>
      </c>
    </row>
    <row r="91" spans="1:16" ht="17.25" thickBot="1" thickTop="1">
      <c r="A91" s="6"/>
      <c r="B91" s="46"/>
      <c r="C91" s="4"/>
      <c r="D91" s="4"/>
      <c r="E91" s="4"/>
      <c r="F91" s="422"/>
      <c r="G91" s="4"/>
      <c r="H91" s="4"/>
      <c r="I91" s="4"/>
      <c r="J91" s="4"/>
      <c r="K91" s="4"/>
      <c r="L91" s="20"/>
      <c r="M91" s="4"/>
      <c r="N91" s="4"/>
      <c r="O91" s="4"/>
      <c r="P91" s="4"/>
    </row>
    <row r="92" spans="1:17" ht="15.75" customHeight="1" thickTop="1">
      <c r="A92" s="470"/>
      <c r="B92" s="481" t="s">
        <v>34</v>
      </c>
      <c r="C92" s="482"/>
      <c r="D92" s="99"/>
      <c r="E92" s="108"/>
      <c r="F92" s="423"/>
      <c r="G92" s="34"/>
      <c r="H92" s="25"/>
      <c r="I92" s="26"/>
      <c r="J92" s="26"/>
      <c r="K92" s="26"/>
      <c r="L92" s="24"/>
      <c r="M92" s="25"/>
      <c r="N92" s="26"/>
      <c r="O92" s="26"/>
      <c r="P92" s="26"/>
      <c r="Q92" s="177"/>
    </row>
    <row r="93" spans="1:17" ht="15.75" customHeight="1">
      <c r="A93" s="472">
        <v>1</v>
      </c>
      <c r="B93" s="473" t="s">
        <v>35</v>
      </c>
      <c r="C93" s="478">
        <v>4864889</v>
      </c>
      <c r="D93" s="43" t="s">
        <v>12</v>
      </c>
      <c r="E93" s="44" t="s">
        <v>355</v>
      </c>
      <c r="F93" s="487">
        <v>-1000</v>
      </c>
      <c r="G93" s="433">
        <v>992704</v>
      </c>
      <c r="H93" s="434">
        <v>992586</v>
      </c>
      <c r="I93" s="507">
        <f>G93-H93</f>
        <v>118</v>
      </c>
      <c r="J93" s="507">
        <f aca="true" t="shared" si="14" ref="J93:J105">$F93*I93</f>
        <v>-118000</v>
      </c>
      <c r="K93" s="507">
        <f aca="true" t="shared" si="15" ref="K93:K105">J93/1000000</f>
        <v>-0.118</v>
      </c>
      <c r="L93" s="434">
        <v>998586</v>
      </c>
      <c r="M93" s="434">
        <v>998586</v>
      </c>
      <c r="N93" s="434">
        <f>L93-M93</f>
        <v>0</v>
      </c>
      <c r="O93" s="434">
        <f aca="true" t="shared" si="16" ref="O93:O105">$F93*N93</f>
        <v>0</v>
      </c>
      <c r="P93" s="434">
        <f aca="true" t="shared" si="17" ref="P93:P105">O93/1000000</f>
        <v>0</v>
      </c>
      <c r="Q93" s="178"/>
    </row>
    <row r="94" spans="1:17" ht="27.75" customHeight="1">
      <c r="A94" s="472"/>
      <c r="B94" s="484" t="s">
        <v>35</v>
      </c>
      <c r="C94" s="478">
        <v>4864889</v>
      </c>
      <c r="D94" s="43" t="s">
        <v>12</v>
      </c>
      <c r="E94" s="47" t="s">
        <v>355</v>
      </c>
      <c r="F94" s="487">
        <v>-1000</v>
      </c>
      <c r="G94" s="749"/>
      <c r="H94" s="750"/>
      <c r="I94" s="751"/>
      <c r="J94" s="751"/>
      <c r="K94" s="752">
        <v>-0.0902352941176471</v>
      </c>
      <c r="L94" s="749"/>
      <c r="M94" s="750"/>
      <c r="N94" s="750"/>
      <c r="O94" s="750"/>
      <c r="P94" s="434">
        <f>O94/1000000</f>
        <v>0</v>
      </c>
      <c r="Q94" s="708" t="s">
        <v>424</v>
      </c>
    </row>
    <row r="95" spans="1:17" ht="15.75" customHeight="1">
      <c r="A95" s="472">
        <v>2</v>
      </c>
      <c r="B95" s="473" t="s">
        <v>36</v>
      </c>
      <c r="C95" s="478">
        <v>5128405</v>
      </c>
      <c r="D95" s="43" t="s">
        <v>12</v>
      </c>
      <c r="E95" s="44" t="s">
        <v>355</v>
      </c>
      <c r="F95" s="487">
        <v>-500</v>
      </c>
      <c r="G95" s="433">
        <v>1571</v>
      </c>
      <c r="H95" s="434">
        <v>1252</v>
      </c>
      <c r="I95" s="346">
        <f aca="true" t="shared" si="18" ref="I95:I100">G95-H95</f>
        <v>319</v>
      </c>
      <c r="J95" s="346">
        <f t="shared" si="14"/>
        <v>-159500</v>
      </c>
      <c r="K95" s="346">
        <f t="shared" si="15"/>
        <v>-0.1595</v>
      </c>
      <c r="L95" s="433">
        <v>2036</v>
      </c>
      <c r="M95" s="434">
        <v>2036</v>
      </c>
      <c r="N95" s="434">
        <f aca="true" t="shared" si="19" ref="N95:N100">L95-M95</f>
        <v>0</v>
      </c>
      <c r="O95" s="434">
        <f t="shared" si="16"/>
        <v>0</v>
      </c>
      <c r="P95" s="434">
        <f t="shared" si="17"/>
        <v>0</v>
      </c>
      <c r="Q95" s="178"/>
    </row>
    <row r="96" spans="1:17" ht="15.75" customHeight="1">
      <c r="A96" s="472"/>
      <c r="B96" s="475" t="s">
        <v>386</v>
      </c>
      <c r="C96" s="478"/>
      <c r="D96" s="43"/>
      <c r="E96" s="44"/>
      <c r="F96" s="487"/>
      <c r="G96" s="513"/>
      <c r="H96" s="507"/>
      <c r="I96" s="507"/>
      <c r="J96" s="507"/>
      <c r="K96" s="507"/>
      <c r="L96" s="433"/>
      <c r="M96" s="434"/>
      <c r="N96" s="434"/>
      <c r="O96" s="434"/>
      <c r="P96" s="434"/>
      <c r="Q96" s="178"/>
    </row>
    <row r="97" spans="1:17" ht="15">
      <c r="A97" s="472">
        <v>3</v>
      </c>
      <c r="B97" s="418" t="s">
        <v>113</v>
      </c>
      <c r="C97" s="478">
        <v>4865136</v>
      </c>
      <c r="D97" s="47" t="s">
        <v>12</v>
      </c>
      <c r="E97" s="44" t="s">
        <v>355</v>
      </c>
      <c r="F97" s="487">
        <v>-200</v>
      </c>
      <c r="G97" s="433">
        <v>41653</v>
      </c>
      <c r="H97" s="434">
        <v>41170</v>
      </c>
      <c r="I97" s="507">
        <f>G97-H97</f>
        <v>483</v>
      </c>
      <c r="J97" s="507">
        <f t="shared" si="14"/>
        <v>-96600</v>
      </c>
      <c r="K97" s="507">
        <f t="shared" si="15"/>
        <v>-0.0966</v>
      </c>
      <c r="L97" s="433">
        <v>72223</v>
      </c>
      <c r="M97" s="434">
        <v>72223</v>
      </c>
      <c r="N97" s="434">
        <f>L97-M97</f>
        <v>0</v>
      </c>
      <c r="O97" s="434">
        <f t="shared" si="16"/>
        <v>0</v>
      </c>
      <c r="P97" s="437">
        <f t="shared" si="17"/>
        <v>0</v>
      </c>
      <c r="Q97" s="571"/>
    </row>
    <row r="98" spans="1:17" ht="15.75" customHeight="1">
      <c r="A98" s="472">
        <v>4</v>
      </c>
      <c r="B98" s="473" t="s">
        <v>114</v>
      </c>
      <c r="C98" s="478">
        <v>4865137</v>
      </c>
      <c r="D98" s="43" t="s">
        <v>12</v>
      </c>
      <c r="E98" s="44" t="s">
        <v>355</v>
      </c>
      <c r="F98" s="487">
        <v>-100</v>
      </c>
      <c r="G98" s="754">
        <v>70493</v>
      </c>
      <c r="H98" s="755">
        <v>70493</v>
      </c>
      <c r="I98" s="507">
        <f t="shared" si="18"/>
        <v>0</v>
      </c>
      <c r="J98" s="507">
        <f t="shared" si="14"/>
        <v>0</v>
      </c>
      <c r="K98" s="507">
        <f t="shared" si="15"/>
        <v>0</v>
      </c>
      <c r="L98" s="754">
        <v>139686</v>
      </c>
      <c r="M98" s="755">
        <v>139686</v>
      </c>
      <c r="N98" s="434">
        <f t="shared" si="19"/>
        <v>0</v>
      </c>
      <c r="O98" s="434">
        <f t="shared" si="16"/>
        <v>0</v>
      </c>
      <c r="P98" s="434">
        <f t="shared" si="17"/>
        <v>0</v>
      </c>
      <c r="Q98" s="178"/>
    </row>
    <row r="99" spans="1:17" ht="15">
      <c r="A99" s="472">
        <v>5</v>
      </c>
      <c r="B99" s="473" t="s">
        <v>115</v>
      </c>
      <c r="C99" s="478">
        <v>4865138</v>
      </c>
      <c r="D99" s="43" t="s">
        <v>12</v>
      </c>
      <c r="E99" s="44" t="s">
        <v>355</v>
      </c>
      <c r="F99" s="487">
        <v>-200</v>
      </c>
      <c r="G99" s="436">
        <v>983645</v>
      </c>
      <c r="H99" s="437">
        <v>984227</v>
      </c>
      <c r="I99" s="346">
        <f>G99-H99</f>
        <v>-582</v>
      </c>
      <c r="J99" s="346">
        <f t="shared" si="14"/>
        <v>116400</v>
      </c>
      <c r="K99" s="346">
        <f t="shared" si="15"/>
        <v>0.1164</v>
      </c>
      <c r="L99" s="436">
        <v>1904</v>
      </c>
      <c r="M99" s="437">
        <v>1904</v>
      </c>
      <c r="N99" s="437">
        <f>L99-M99</f>
        <v>0</v>
      </c>
      <c r="O99" s="437">
        <f t="shared" si="16"/>
        <v>0</v>
      </c>
      <c r="P99" s="437">
        <f t="shared" si="17"/>
        <v>0</v>
      </c>
      <c r="Q99" s="692"/>
    </row>
    <row r="100" spans="1:17" ht="15">
      <c r="A100" s="472">
        <v>6</v>
      </c>
      <c r="B100" s="473" t="s">
        <v>116</v>
      </c>
      <c r="C100" s="478">
        <v>4865139</v>
      </c>
      <c r="D100" s="43" t="s">
        <v>12</v>
      </c>
      <c r="E100" s="44" t="s">
        <v>355</v>
      </c>
      <c r="F100" s="487">
        <v>-200</v>
      </c>
      <c r="G100" s="433">
        <v>68759</v>
      </c>
      <c r="H100" s="434">
        <v>67524</v>
      </c>
      <c r="I100" s="507">
        <f t="shared" si="18"/>
        <v>1235</v>
      </c>
      <c r="J100" s="507">
        <f t="shared" si="14"/>
        <v>-247000</v>
      </c>
      <c r="K100" s="507">
        <f t="shared" si="15"/>
        <v>-0.247</v>
      </c>
      <c r="L100" s="433">
        <v>88791</v>
      </c>
      <c r="M100" s="434">
        <v>88791</v>
      </c>
      <c r="N100" s="434">
        <f t="shared" si="19"/>
        <v>0</v>
      </c>
      <c r="O100" s="434">
        <f t="shared" si="16"/>
        <v>0</v>
      </c>
      <c r="P100" s="434">
        <f t="shared" si="17"/>
        <v>0</v>
      </c>
      <c r="Q100" s="683"/>
    </row>
    <row r="101" spans="1:17" ht="15">
      <c r="A101" s="472">
        <v>7</v>
      </c>
      <c r="B101" s="473" t="s">
        <v>117</v>
      </c>
      <c r="C101" s="478">
        <v>4865050</v>
      </c>
      <c r="D101" s="43" t="s">
        <v>12</v>
      </c>
      <c r="E101" s="44" t="s">
        <v>355</v>
      </c>
      <c r="F101" s="487">
        <v>-800</v>
      </c>
      <c r="G101" s="436">
        <v>4038</v>
      </c>
      <c r="H101" s="437">
        <v>3258</v>
      </c>
      <c r="I101" s="346">
        <f>G101-H101</f>
        <v>780</v>
      </c>
      <c r="J101" s="346">
        <f t="shared" si="14"/>
        <v>-624000</v>
      </c>
      <c r="K101" s="346">
        <f t="shared" si="15"/>
        <v>-0.624</v>
      </c>
      <c r="L101" s="436">
        <v>1140</v>
      </c>
      <c r="M101" s="437">
        <v>1140</v>
      </c>
      <c r="N101" s="437">
        <f>L101-M101</f>
        <v>0</v>
      </c>
      <c r="O101" s="437">
        <f t="shared" si="16"/>
        <v>0</v>
      </c>
      <c r="P101" s="437">
        <f t="shared" si="17"/>
        <v>0</v>
      </c>
      <c r="Q101" s="605"/>
    </row>
    <row r="102" spans="1:17" ht="15.75" customHeight="1">
      <c r="A102" s="472">
        <v>8</v>
      </c>
      <c r="B102" s="473" t="s">
        <v>382</v>
      </c>
      <c r="C102" s="478">
        <v>4864949</v>
      </c>
      <c r="D102" s="43" t="s">
        <v>12</v>
      </c>
      <c r="E102" s="44" t="s">
        <v>355</v>
      </c>
      <c r="F102" s="487">
        <v>-2000</v>
      </c>
      <c r="G102" s="436">
        <v>13421</v>
      </c>
      <c r="H102" s="437">
        <v>13262</v>
      </c>
      <c r="I102" s="346">
        <f>G102-H102</f>
        <v>159</v>
      </c>
      <c r="J102" s="346">
        <f t="shared" si="14"/>
        <v>-318000</v>
      </c>
      <c r="K102" s="346">
        <f t="shared" si="15"/>
        <v>-0.318</v>
      </c>
      <c r="L102" s="436">
        <v>924</v>
      </c>
      <c r="M102" s="437">
        <v>924</v>
      </c>
      <c r="N102" s="437">
        <f>L102-M102</f>
        <v>0</v>
      </c>
      <c r="O102" s="437">
        <f t="shared" si="16"/>
        <v>0</v>
      </c>
      <c r="P102" s="437">
        <f t="shared" si="17"/>
        <v>0</v>
      </c>
      <c r="Q102" s="571"/>
    </row>
    <row r="103" spans="1:17" ht="15.75" customHeight="1">
      <c r="A103" s="472">
        <v>9</v>
      </c>
      <c r="B103" s="473" t="s">
        <v>405</v>
      </c>
      <c r="C103" s="478">
        <v>5128434</v>
      </c>
      <c r="D103" s="43" t="s">
        <v>12</v>
      </c>
      <c r="E103" s="44" t="s">
        <v>355</v>
      </c>
      <c r="F103" s="487">
        <v>-800</v>
      </c>
      <c r="G103" s="433">
        <v>985046</v>
      </c>
      <c r="H103" s="434">
        <v>985513</v>
      </c>
      <c r="I103" s="507">
        <f>G103-H103</f>
        <v>-467</v>
      </c>
      <c r="J103" s="507">
        <f t="shared" si="14"/>
        <v>373600</v>
      </c>
      <c r="K103" s="507">
        <f t="shared" si="15"/>
        <v>0.3736</v>
      </c>
      <c r="L103" s="433">
        <v>993049</v>
      </c>
      <c r="M103" s="434">
        <v>993049</v>
      </c>
      <c r="N103" s="434">
        <f>L103-M103</f>
        <v>0</v>
      </c>
      <c r="O103" s="434">
        <f t="shared" si="16"/>
        <v>0</v>
      </c>
      <c r="P103" s="434">
        <f t="shared" si="17"/>
        <v>0</v>
      </c>
      <c r="Q103" s="178"/>
    </row>
    <row r="104" spans="1:17" ht="15.75" customHeight="1">
      <c r="A104" s="472">
        <v>10</v>
      </c>
      <c r="B104" s="473" t="s">
        <v>404</v>
      </c>
      <c r="C104" s="478">
        <v>5128430</v>
      </c>
      <c r="D104" s="43" t="s">
        <v>12</v>
      </c>
      <c r="E104" s="44" t="s">
        <v>355</v>
      </c>
      <c r="F104" s="487">
        <v>-800</v>
      </c>
      <c r="G104" s="433">
        <v>993695</v>
      </c>
      <c r="H104" s="434">
        <v>994939</v>
      </c>
      <c r="I104" s="507">
        <f>G104-H104</f>
        <v>-1244</v>
      </c>
      <c r="J104" s="507">
        <f t="shared" si="14"/>
        <v>995200</v>
      </c>
      <c r="K104" s="507">
        <f t="shared" si="15"/>
        <v>0.9952</v>
      </c>
      <c r="L104" s="433">
        <v>994960</v>
      </c>
      <c r="M104" s="434">
        <v>994960</v>
      </c>
      <c r="N104" s="434">
        <f>L104-M104</f>
        <v>0</v>
      </c>
      <c r="O104" s="434">
        <f t="shared" si="16"/>
        <v>0</v>
      </c>
      <c r="P104" s="434">
        <f t="shared" si="17"/>
        <v>0</v>
      </c>
      <c r="Q104" s="178"/>
    </row>
    <row r="105" spans="1:17" ht="15.75" customHeight="1">
      <c r="A105" s="472">
        <v>11</v>
      </c>
      <c r="B105" s="473" t="s">
        <v>397</v>
      </c>
      <c r="C105" s="478">
        <v>5128445</v>
      </c>
      <c r="D105" s="194" t="s">
        <v>12</v>
      </c>
      <c r="E105" s="308" t="s">
        <v>355</v>
      </c>
      <c r="F105" s="487">
        <v>-800</v>
      </c>
      <c r="G105" s="433">
        <v>997768</v>
      </c>
      <c r="H105" s="434">
        <v>998857</v>
      </c>
      <c r="I105" s="507">
        <f>G105-H105</f>
        <v>-1089</v>
      </c>
      <c r="J105" s="507">
        <f t="shared" si="14"/>
        <v>871200</v>
      </c>
      <c r="K105" s="507">
        <f t="shared" si="15"/>
        <v>0.8712</v>
      </c>
      <c r="L105" s="433">
        <v>997877</v>
      </c>
      <c r="M105" s="434">
        <v>997877</v>
      </c>
      <c r="N105" s="434">
        <f>L105-M105</f>
        <v>0</v>
      </c>
      <c r="O105" s="434">
        <f t="shared" si="16"/>
        <v>0</v>
      </c>
      <c r="P105" s="434">
        <f t="shared" si="17"/>
        <v>0</v>
      </c>
      <c r="Q105" s="572"/>
    </row>
    <row r="106" spans="1:17" ht="15.75" customHeight="1">
      <c r="A106" s="472"/>
      <c r="B106" s="474" t="s">
        <v>387</v>
      </c>
      <c r="C106" s="478"/>
      <c r="D106" s="47"/>
      <c r="E106" s="47"/>
      <c r="F106" s="487"/>
      <c r="G106" s="513"/>
      <c r="H106" s="507"/>
      <c r="I106" s="507"/>
      <c r="J106" s="507"/>
      <c r="K106" s="507"/>
      <c r="L106" s="433"/>
      <c r="M106" s="434"/>
      <c r="N106" s="434"/>
      <c r="O106" s="434"/>
      <c r="P106" s="434"/>
      <c r="Q106" s="178"/>
    </row>
    <row r="107" spans="1:17" ht="15.75" customHeight="1">
      <c r="A107" s="472">
        <v>12</v>
      </c>
      <c r="B107" s="473" t="s">
        <v>118</v>
      </c>
      <c r="C107" s="478">
        <v>4864951</v>
      </c>
      <c r="D107" s="43" t="s">
        <v>12</v>
      </c>
      <c r="E107" s="44" t="s">
        <v>355</v>
      </c>
      <c r="F107" s="487">
        <v>-1000</v>
      </c>
      <c r="G107" s="433">
        <v>995061</v>
      </c>
      <c r="H107" s="434">
        <v>995747</v>
      </c>
      <c r="I107" s="507">
        <f>G107-H107</f>
        <v>-686</v>
      </c>
      <c r="J107" s="507">
        <f aca="true" t="shared" si="20" ref="J107:J114">$F107*I107</f>
        <v>686000</v>
      </c>
      <c r="K107" s="507">
        <f aca="true" t="shared" si="21" ref="K107:K114">J107/1000000</f>
        <v>0.686</v>
      </c>
      <c r="L107" s="433">
        <v>37395</v>
      </c>
      <c r="M107" s="434">
        <v>37395</v>
      </c>
      <c r="N107" s="434">
        <f>L107-M107</f>
        <v>0</v>
      </c>
      <c r="O107" s="434">
        <f aca="true" t="shared" si="22" ref="O107:O114">$F107*N107</f>
        <v>0</v>
      </c>
      <c r="P107" s="434">
        <f aca="true" t="shared" si="23" ref="P107:P114">O107/1000000</f>
        <v>0</v>
      </c>
      <c r="Q107" s="178"/>
    </row>
    <row r="108" spans="1:17" ht="15.75" customHeight="1">
      <c r="A108" s="472">
        <v>13</v>
      </c>
      <c r="B108" s="473" t="s">
        <v>119</v>
      </c>
      <c r="C108" s="478">
        <v>4902501</v>
      </c>
      <c r="D108" s="43" t="s">
        <v>12</v>
      </c>
      <c r="E108" s="44" t="s">
        <v>355</v>
      </c>
      <c r="F108" s="487">
        <v>-1333.33</v>
      </c>
      <c r="G108" s="433">
        <v>994977</v>
      </c>
      <c r="H108" s="434">
        <v>995423</v>
      </c>
      <c r="I108" s="346">
        <f>G108-H108</f>
        <v>-446</v>
      </c>
      <c r="J108" s="346">
        <f t="shared" si="20"/>
        <v>594665.1799999999</v>
      </c>
      <c r="K108" s="346">
        <f t="shared" si="21"/>
        <v>0.5946651799999999</v>
      </c>
      <c r="L108" s="433">
        <v>999561</v>
      </c>
      <c r="M108" s="434">
        <v>999561</v>
      </c>
      <c r="N108" s="437">
        <f>L108-M108</f>
        <v>0</v>
      </c>
      <c r="O108" s="434">
        <f t="shared" si="22"/>
        <v>0</v>
      </c>
      <c r="P108" s="434">
        <f t="shared" si="23"/>
        <v>0</v>
      </c>
      <c r="Q108" s="178"/>
    </row>
    <row r="109" spans="1:17" ht="15.75" customHeight="1">
      <c r="A109" s="472"/>
      <c r="B109" s="473"/>
      <c r="C109" s="478"/>
      <c r="D109" s="43"/>
      <c r="E109" s="44"/>
      <c r="F109" s="487"/>
      <c r="G109" s="403"/>
      <c r="H109" s="402"/>
      <c r="I109" s="346"/>
      <c r="J109" s="346"/>
      <c r="K109" s="346"/>
      <c r="L109" s="409"/>
      <c r="M109" s="402"/>
      <c r="N109" s="437"/>
      <c r="O109" s="434"/>
      <c r="P109" s="434"/>
      <c r="Q109" s="178"/>
    </row>
    <row r="110" spans="1:17" ht="15.75" customHeight="1">
      <c r="A110" s="472"/>
      <c r="B110" s="475" t="s">
        <v>120</v>
      </c>
      <c r="C110" s="478"/>
      <c r="D110" s="43"/>
      <c r="E110" s="43"/>
      <c r="F110" s="487"/>
      <c r="G110" s="513"/>
      <c r="H110" s="507"/>
      <c r="I110" s="507"/>
      <c r="J110" s="507"/>
      <c r="K110" s="507"/>
      <c r="L110" s="433"/>
      <c r="M110" s="434"/>
      <c r="N110" s="434"/>
      <c r="O110" s="434"/>
      <c r="P110" s="434"/>
      <c r="Q110" s="178"/>
    </row>
    <row r="111" spans="1:17" ht="15.75" customHeight="1">
      <c r="A111" s="472">
        <v>14</v>
      </c>
      <c r="B111" s="418" t="s">
        <v>46</v>
      </c>
      <c r="C111" s="478">
        <v>4864843</v>
      </c>
      <c r="D111" s="47" t="s">
        <v>12</v>
      </c>
      <c r="E111" s="44" t="s">
        <v>355</v>
      </c>
      <c r="F111" s="487">
        <v>-1000</v>
      </c>
      <c r="G111" s="433">
        <v>1539</v>
      </c>
      <c r="H111" s="434">
        <v>1503</v>
      </c>
      <c r="I111" s="507">
        <f>G111-H111</f>
        <v>36</v>
      </c>
      <c r="J111" s="507">
        <f t="shared" si="20"/>
        <v>-36000</v>
      </c>
      <c r="K111" s="507">
        <f t="shared" si="21"/>
        <v>-0.036</v>
      </c>
      <c r="L111" s="433">
        <v>21080</v>
      </c>
      <c r="M111" s="434">
        <v>21080</v>
      </c>
      <c r="N111" s="434">
        <f>L111-M111</f>
        <v>0</v>
      </c>
      <c r="O111" s="434">
        <f t="shared" si="22"/>
        <v>0</v>
      </c>
      <c r="P111" s="434">
        <f t="shared" si="23"/>
        <v>0</v>
      </c>
      <c r="Q111" s="178"/>
    </row>
    <row r="112" spans="1:17" ht="15.75" customHeight="1">
      <c r="A112" s="472">
        <v>15</v>
      </c>
      <c r="B112" s="473" t="s">
        <v>47</v>
      </c>
      <c r="C112" s="478">
        <v>4864844</v>
      </c>
      <c r="D112" s="43" t="s">
        <v>12</v>
      </c>
      <c r="E112" s="44" t="s">
        <v>355</v>
      </c>
      <c r="F112" s="487">
        <v>-1000</v>
      </c>
      <c r="G112" s="433">
        <v>303</v>
      </c>
      <c r="H112" s="434">
        <v>295</v>
      </c>
      <c r="I112" s="507">
        <f>G112-H112</f>
        <v>8</v>
      </c>
      <c r="J112" s="507">
        <f t="shared" si="20"/>
        <v>-8000</v>
      </c>
      <c r="K112" s="507">
        <f t="shared" si="21"/>
        <v>-0.008</v>
      </c>
      <c r="L112" s="433">
        <v>2027</v>
      </c>
      <c r="M112" s="434">
        <v>2028</v>
      </c>
      <c r="N112" s="434">
        <f>L112-M112</f>
        <v>-1</v>
      </c>
      <c r="O112" s="434">
        <f t="shared" si="22"/>
        <v>1000</v>
      </c>
      <c r="P112" s="434">
        <f t="shared" si="23"/>
        <v>0.001</v>
      </c>
      <c r="Q112" s="178"/>
    </row>
    <row r="113" spans="1:17" ht="15.75" customHeight="1">
      <c r="A113" s="472"/>
      <c r="B113" s="475" t="s">
        <v>48</v>
      </c>
      <c r="C113" s="478"/>
      <c r="D113" s="43"/>
      <c r="E113" s="43"/>
      <c r="F113" s="487"/>
      <c r="G113" s="513"/>
      <c r="H113" s="507"/>
      <c r="I113" s="507"/>
      <c r="J113" s="507"/>
      <c r="K113" s="507"/>
      <c r="L113" s="433"/>
      <c r="M113" s="434"/>
      <c r="N113" s="434"/>
      <c r="O113" s="434"/>
      <c r="P113" s="434"/>
      <c r="Q113" s="178"/>
    </row>
    <row r="114" spans="1:17" ht="15.75" customHeight="1">
      <c r="A114" s="472">
        <v>16</v>
      </c>
      <c r="B114" s="473" t="s">
        <v>85</v>
      </c>
      <c r="C114" s="478">
        <v>4865169</v>
      </c>
      <c r="D114" s="43" t="s">
        <v>12</v>
      </c>
      <c r="E114" s="44" t="s">
        <v>355</v>
      </c>
      <c r="F114" s="487">
        <v>-1000</v>
      </c>
      <c r="G114" s="433">
        <v>1230</v>
      </c>
      <c r="H114" s="434">
        <v>1266</v>
      </c>
      <c r="I114" s="507">
        <f>G114-H114</f>
        <v>-36</v>
      </c>
      <c r="J114" s="507">
        <f t="shared" si="20"/>
        <v>36000</v>
      </c>
      <c r="K114" s="507">
        <f t="shared" si="21"/>
        <v>0.036</v>
      </c>
      <c r="L114" s="433">
        <v>60903</v>
      </c>
      <c r="M114" s="434">
        <v>60903</v>
      </c>
      <c r="N114" s="434">
        <f>L114-M114</f>
        <v>0</v>
      </c>
      <c r="O114" s="434">
        <f t="shared" si="22"/>
        <v>0</v>
      </c>
      <c r="P114" s="434">
        <f t="shared" si="23"/>
        <v>0</v>
      </c>
      <c r="Q114" s="178"/>
    </row>
    <row r="115" spans="1:17" ht="15.75" customHeight="1">
      <c r="A115" s="472"/>
      <c r="B115" s="474" t="s">
        <v>52</v>
      </c>
      <c r="C115" s="456"/>
      <c r="D115" s="47"/>
      <c r="E115" s="47"/>
      <c r="F115" s="487"/>
      <c r="G115" s="513"/>
      <c r="H115" s="514"/>
      <c r="I115" s="514"/>
      <c r="J115" s="514"/>
      <c r="K115" s="507"/>
      <c r="L115" s="436"/>
      <c r="M115" s="510"/>
      <c r="N115" s="510"/>
      <c r="O115" s="510"/>
      <c r="P115" s="434"/>
      <c r="Q115" s="223"/>
    </row>
    <row r="116" spans="1:17" ht="15.75" customHeight="1">
      <c r="A116" s="472"/>
      <c r="B116" s="474" t="s">
        <v>53</v>
      </c>
      <c r="C116" s="456"/>
      <c r="D116" s="47"/>
      <c r="E116" s="47"/>
      <c r="F116" s="487"/>
      <c r="G116" s="513"/>
      <c r="H116" s="514"/>
      <c r="I116" s="514"/>
      <c r="J116" s="514"/>
      <c r="K116" s="507"/>
      <c r="L116" s="436"/>
      <c r="M116" s="510"/>
      <c r="N116" s="510"/>
      <c r="O116" s="510"/>
      <c r="P116" s="434"/>
      <c r="Q116" s="223"/>
    </row>
    <row r="117" spans="1:17" ht="15.75" customHeight="1">
      <c r="A117" s="480"/>
      <c r="B117" s="483" t="s">
        <v>66</v>
      </c>
      <c r="C117" s="478"/>
      <c r="D117" s="47"/>
      <c r="E117" s="47"/>
      <c r="F117" s="487"/>
      <c r="G117" s="513"/>
      <c r="H117" s="507"/>
      <c r="I117" s="507"/>
      <c r="J117" s="507"/>
      <c r="K117" s="507"/>
      <c r="L117" s="436"/>
      <c r="M117" s="434"/>
      <c r="N117" s="434"/>
      <c r="O117" s="434"/>
      <c r="P117" s="434"/>
      <c r="Q117" s="223"/>
    </row>
    <row r="118" spans="1:17" ht="24" customHeight="1">
      <c r="A118" s="472">
        <v>17</v>
      </c>
      <c r="B118" s="484" t="s">
        <v>67</v>
      </c>
      <c r="C118" s="478">
        <v>4865091</v>
      </c>
      <c r="D118" s="43" t="s">
        <v>12</v>
      </c>
      <c r="E118" s="44" t="s">
        <v>355</v>
      </c>
      <c r="F118" s="487">
        <v>-500</v>
      </c>
      <c r="G118" s="433">
        <v>5393</v>
      </c>
      <c r="H118" s="434">
        <v>5338</v>
      </c>
      <c r="I118" s="507">
        <f>G118-H118</f>
        <v>55</v>
      </c>
      <c r="J118" s="507">
        <f>$F118*I118</f>
        <v>-27500</v>
      </c>
      <c r="K118" s="507">
        <f>J118/1000000</f>
        <v>-0.0275</v>
      </c>
      <c r="L118" s="433">
        <v>28716</v>
      </c>
      <c r="M118" s="434">
        <v>28704</v>
      </c>
      <c r="N118" s="434">
        <f>L118-M118</f>
        <v>12</v>
      </c>
      <c r="O118" s="434">
        <f>$F118*N118</f>
        <v>-6000</v>
      </c>
      <c r="P118" s="434">
        <f>O118/1000000</f>
        <v>-0.006</v>
      </c>
      <c r="Q118" s="571"/>
    </row>
    <row r="119" spans="1:17" ht="15.75" customHeight="1">
      <c r="A119" s="472">
        <v>18</v>
      </c>
      <c r="B119" s="484" t="s">
        <v>68</v>
      </c>
      <c r="C119" s="478">
        <v>4902530</v>
      </c>
      <c r="D119" s="43" t="s">
        <v>12</v>
      </c>
      <c r="E119" s="44" t="s">
        <v>355</v>
      </c>
      <c r="F119" s="487">
        <v>-500</v>
      </c>
      <c r="G119" s="433">
        <v>3556</v>
      </c>
      <c r="H119" s="434">
        <v>3500</v>
      </c>
      <c r="I119" s="507">
        <f aca="true" t="shared" si="24" ref="I119:I131">G119-H119</f>
        <v>56</v>
      </c>
      <c r="J119" s="507">
        <f aca="true" t="shared" si="25" ref="J119:J135">$F119*I119</f>
        <v>-28000</v>
      </c>
      <c r="K119" s="507">
        <f aca="true" t="shared" si="26" ref="K119:K135">J119/1000000</f>
        <v>-0.028</v>
      </c>
      <c r="L119" s="433">
        <v>26616</v>
      </c>
      <c r="M119" s="434">
        <v>26610</v>
      </c>
      <c r="N119" s="434">
        <f aca="true" t="shared" si="27" ref="N119:N131">L119-M119</f>
        <v>6</v>
      </c>
      <c r="O119" s="434">
        <f aca="true" t="shared" si="28" ref="O119:O135">$F119*N119</f>
        <v>-3000</v>
      </c>
      <c r="P119" s="434">
        <f aca="true" t="shared" si="29" ref="P119:P135">O119/1000000</f>
        <v>-0.003</v>
      </c>
      <c r="Q119" s="178"/>
    </row>
    <row r="120" spans="1:17" ht="15.75" customHeight="1">
      <c r="A120" s="472">
        <v>19</v>
      </c>
      <c r="B120" s="484" t="s">
        <v>69</v>
      </c>
      <c r="C120" s="478">
        <v>4902531</v>
      </c>
      <c r="D120" s="43" t="s">
        <v>12</v>
      </c>
      <c r="E120" s="44" t="s">
        <v>355</v>
      </c>
      <c r="F120" s="487">
        <v>-500</v>
      </c>
      <c r="G120" s="433">
        <v>5121</v>
      </c>
      <c r="H120" s="434">
        <v>4991</v>
      </c>
      <c r="I120" s="507">
        <f t="shared" si="24"/>
        <v>130</v>
      </c>
      <c r="J120" s="507">
        <f t="shared" si="25"/>
        <v>-65000</v>
      </c>
      <c r="K120" s="507">
        <f t="shared" si="26"/>
        <v>-0.065</v>
      </c>
      <c r="L120" s="433">
        <v>14543</v>
      </c>
      <c r="M120" s="434">
        <v>14543</v>
      </c>
      <c r="N120" s="434">
        <f t="shared" si="27"/>
        <v>0</v>
      </c>
      <c r="O120" s="434">
        <f t="shared" si="28"/>
        <v>0</v>
      </c>
      <c r="P120" s="434">
        <f t="shared" si="29"/>
        <v>0</v>
      </c>
      <c r="Q120" s="178"/>
    </row>
    <row r="121" spans="1:17" ht="15.75" customHeight="1">
      <c r="A121" s="472">
        <v>20</v>
      </c>
      <c r="B121" s="484" t="s">
        <v>70</v>
      </c>
      <c r="C121" s="478">
        <v>4865072</v>
      </c>
      <c r="D121" s="43" t="s">
        <v>12</v>
      </c>
      <c r="E121" s="44" t="s">
        <v>355</v>
      </c>
      <c r="F121" s="734">
        <v>-666.666666666667</v>
      </c>
      <c r="G121" s="436">
        <v>514</v>
      </c>
      <c r="H121" s="437">
        <v>423</v>
      </c>
      <c r="I121" s="346">
        <f>G121-H121</f>
        <v>91</v>
      </c>
      <c r="J121" s="346">
        <f t="shared" si="25"/>
        <v>-60666.66666666669</v>
      </c>
      <c r="K121" s="346">
        <f t="shared" si="26"/>
        <v>-0.060666666666666695</v>
      </c>
      <c r="L121" s="436">
        <v>546</v>
      </c>
      <c r="M121" s="437">
        <v>546</v>
      </c>
      <c r="N121" s="437">
        <f>L121-M121</f>
        <v>0</v>
      </c>
      <c r="O121" s="437">
        <f t="shared" si="28"/>
        <v>0</v>
      </c>
      <c r="P121" s="437">
        <f t="shared" si="29"/>
        <v>0</v>
      </c>
      <c r="Q121" s="732"/>
    </row>
    <row r="122" spans="1:17" ht="15.75" customHeight="1">
      <c r="A122" s="472"/>
      <c r="B122" s="483" t="s">
        <v>34</v>
      </c>
      <c r="C122" s="478"/>
      <c r="D122" s="47"/>
      <c r="E122" s="47"/>
      <c r="F122" s="487"/>
      <c r="G122" s="513"/>
      <c r="H122" s="507"/>
      <c r="I122" s="507"/>
      <c r="J122" s="507"/>
      <c r="K122" s="507"/>
      <c r="L122" s="433"/>
      <c r="M122" s="434"/>
      <c r="N122" s="434"/>
      <c r="O122" s="434"/>
      <c r="P122" s="434"/>
      <c r="Q122" s="178"/>
    </row>
    <row r="123" spans="1:17" ht="15.75" customHeight="1">
      <c r="A123" s="472">
        <v>21</v>
      </c>
      <c r="B123" s="485" t="s">
        <v>71</v>
      </c>
      <c r="C123" s="486">
        <v>4864807</v>
      </c>
      <c r="D123" s="43" t="s">
        <v>12</v>
      </c>
      <c r="E123" s="44" t="s">
        <v>355</v>
      </c>
      <c r="F123" s="487">
        <v>-100</v>
      </c>
      <c r="G123" s="433">
        <v>135809</v>
      </c>
      <c r="H123" s="434">
        <v>132721</v>
      </c>
      <c r="I123" s="507">
        <f t="shared" si="24"/>
        <v>3088</v>
      </c>
      <c r="J123" s="507">
        <f t="shared" si="25"/>
        <v>-308800</v>
      </c>
      <c r="K123" s="507">
        <f t="shared" si="26"/>
        <v>-0.3088</v>
      </c>
      <c r="L123" s="433">
        <v>23936</v>
      </c>
      <c r="M123" s="434">
        <v>23936</v>
      </c>
      <c r="N123" s="434">
        <f t="shared" si="27"/>
        <v>0</v>
      </c>
      <c r="O123" s="434">
        <f t="shared" si="28"/>
        <v>0</v>
      </c>
      <c r="P123" s="434">
        <f t="shared" si="29"/>
        <v>0</v>
      </c>
      <c r="Q123" s="178"/>
    </row>
    <row r="124" spans="1:17" ht="15.75" customHeight="1">
      <c r="A124" s="472">
        <v>22</v>
      </c>
      <c r="B124" s="485" t="s">
        <v>145</v>
      </c>
      <c r="C124" s="486">
        <v>4865086</v>
      </c>
      <c r="D124" s="43" t="s">
        <v>12</v>
      </c>
      <c r="E124" s="44" t="s">
        <v>355</v>
      </c>
      <c r="F124" s="487">
        <v>-100</v>
      </c>
      <c r="G124" s="433">
        <v>20688</v>
      </c>
      <c r="H124" s="434">
        <v>20288</v>
      </c>
      <c r="I124" s="507">
        <f t="shared" si="24"/>
        <v>400</v>
      </c>
      <c r="J124" s="507">
        <f t="shared" si="25"/>
        <v>-40000</v>
      </c>
      <c r="K124" s="507">
        <f t="shared" si="26"/>
        <v>-0.04</v>
      </c>
      <c r="L124" s="433">
        <v>41312</v>
      </c>
      <c r="M124" s="434">
        <v>41305</v>
      </c>
      <c r="N124" s="434">
        <f t="shared" si="27"/>
        <v>7</v>
      </c>
      <c r="O124" s="434">
        <f t="shared" si="28"/>
        <v>-700</v>
      </c>
      <c r="P124" s="434">
        <f t="shared" si="29"/>
        <v>-0.0007</v>
      </c>
      <c r="Q124" s="178"/>
    </row>
    <row r="125" spans="1:17" ht="15.75" customHeight="1">
      <c r="A125" s="472"/>
      <c r="B125" s="475" t="s">
        <v>72</v>
      </c>
      <c r="C125" s="478"/>
      <c r="D125" s="43"/>
      <c r="E125" s="43"/>
      <c r="F125" s="487"/>
      <c r="G125" s="513"/>
      <c r="H125" s="507"/>
      <c r="I125" s="507"/>
      <c r="J125" s="507"/>
      <c r="K125" s="507"/>
      <c r="L125" s="433"/>
      <c r="M125" s="434"/>
      <c r="N125" s="434"/>
      <c r="O125" s="434"/>
      <c r="P125" s="434"/>
      <c r="Q125" s="178"/>
    </row>
    <row r="126" spans="1:17" ht="15.75" customHeight="1">
      <c r="A126" s="472">
        <v>23</v>
      </c>
      <c r="B126" s="473" t="s">
        <v>65</v>
      </c>
      <c r="C126" s="478">
        <v>4902535</v>
      </c>
      <c r="D126" s="43" t="s">
        <v>12</v>
      </c>
      <c r="E126" s="44" t="s">
        <v>355</v>
      </c>
      <c r="F126" s="487">
        <v>-100</v>
      </c>
      <c r="G126" s="433">
        <v>994664</v>
      </c>
      <c r="H126" s="434">
        <v>995295</v>
      </c>
      <c r="I126" s="507">
        <f t="shared" si="24"/>
        <v>-631</v>
      </c>
      <c r="J126" s="507">
        <f t="shared" si="25"/>
        <v>63100</v>
      </c>
      <c r="K126" s="507">
        <f t="shared" si="26"/>
        <v>0.0631</v>
      </c>
      <c r="L126" s="433">
        <v>5898</v>
      </c>
      <c r="M126" s="434">
        <v>5898</v>
      </c>
      <c r="N126" s="434">
        <f t="shared" si="27"/>
        <v>0</v>
      </c>
      <c r="O126" s="434">
        <f t="shared" si="28"/>
        <v>0</v>
      </c>
      <c r="P126" s="434">
        <f t="shared" si="29"/>
        <v>0</v>
      </c>
      <c r="Q126" s="178"/>
    </row>
    <row r="127" spans="1:17" ht="15.75" customHeight="1">
      <c r="A127" s="472">
        <v>24</v>
      </c>
      <c r="B127" s="473" t="s">
        <v>73</v>
      </c>
      <c r="C127" s="478">
        <v>4902536</v>
      </c>
      <c r="D127" s="43" t="s">
        <v>12</v>
      </c>
      <c r="E127" s="44" t="s">
        <v>355</v>
      </c>
      <c r="F127" s="487">
        <v>-100</v>
      </c>
      <c r="G127" s="433">
        <v>8046</v>
      </c>
      <c r="H127" s="434">
        <v>8101</v>
      </c>
      <c r="I127" s="507">
        <f t="shared" si="24"/>
        <v>-55</v>
      </c>
      <c r="J127" s="507">
        <f t="shared" si="25"/>
        <v>5500</v>
      </c>
      <c r="K127" s="507">
        <f t="shared" si="26"/>
        <v>0.0055</v>
      </c>
      <c r="L127" s="433">
        <v>15336</v>
      </c>
      <c r="M127" s="434">
        <v>15336</v>
      </c>
      <c r="N127" s="434">
        <f t="shared" si="27"/>
        <v>0</v>
      </c>
      <c r="O127" s="434">
        <f t="shared" si="28"/>
        <v>0</v>
      </c>
      <c r="P127" s="434">
        <f t="shared" si="29"/>
        <v>0</v>
      </c>
      <c r="Q127" s="178"/>
    </row>
    <row r="128" spans="1:17" ht="15.75" customHeight="1">
      <c r="A128" s="472">
        <v>25</v>
      </c>
      <c r="B128" s="473" t="s">
        <v>86</v>
      </c>
      <c r="C128" s="478">
        <v>4902537</v>
      </c>
      <c r="D128" s="43" t="s">
        <v>12</v>
      </c>
      <c r="E128" s="44" t="s">
        <v>355</v>
      </c>
      <c r="F128" s="487">
        <v>-100</v>
      </c>
      <c r="G128" s="433">
        <v>21664</v>
      </c>
      <c r="H128" s="434">
        <v>21309</v>
      </c>
      <c r="I128" s="507">
        <f t="shared" si="24"/>
        <v>355</v>
      </c>
      <c r="J128" s="507">
        <f t="shared" si="25"/>
        <v>-35500</v>
      </c>
      <c r="K128" s="507">
        <f t="shared" si="26"/>
        <v>-0.0355</v>
      </c>
      <c r="L128" s="433">
        <v>54092</v>
      </c>
      <c r="M128" s="434">
        <v>54092</v>
      </c>
      <c r="N128" s="434">
        <f t="shared" si="27"/>
        <v>0</v>
      </c>
      <c r="O128" s="434">
        <f t="shared" si="28"/>
        <v>0</v>
      </c>
      <c r="P128" s="434">
        <f t="shared" si="29"/>
        <v>0</v>
      </c>
      <c r="Q128" s="178"/>
    </row>
    <row r="129" spans="1:17" ht="15.75" customHeight="1">
      <c r="A129" s="472">
        <v>26</v>
      </c>
      <c r="B129" s="473" t="s">
        <v>74</v>
      </c>
      <c r="C129" s="478">
        <v>4902579</v>
      </c>
      <c r="D129" s="43" t="s">
        <v>12</v>
      </c>
      <c r="E129" s="44" t="s">
        <v>355</v>
      </c>
      <c r="F129" s="487">
        <v>-100</v>
      </c>
      <c r="G129" s="436">
        <v>4748</v>
      </c>
      <c r="H129" s="437">
        <v>3921</v>
      </c>
      <c r="I129" s="346">
        <f>G129-H129</f>
        <v>827</v>
      </c>
      <c r="J129" s="346">
        <f t="shared" si="25"/>
        <v>-82700</v>
      </c>
      <c r="K129" s="346">
        <f t="shared" si="26"/>
        <v>-0.0827</v>
      </c>
      <c r="L129" s="436">
        <v>999975</v>
      </c>
      <c r="M129" s="437">
        <v>999975</v>
      </c>
      <c r="N129" s="437">
        <f>L129-M129</f>
        <v>0</v>
      </c>
      <c r="O129" s="437">
        <f t="shared" si="28"/>
        <v>0</v>
      </c>
      <c r="P129" s="437">
        <f t="shared" si="29"/>
        <v>0</v>
      </c>
      <c r="Q129" s="710"/>
    </row>
    <row r="130" spans="1:17" ht="15.75" customHeight="1">
      <c r="A130" s="472">
        <v>27</v>
      </c>
      <c r="B130" s="473" t="s">
        <v>75</v>
      </c>
      <c r="C130" s="478">
        <v>4902539</v>
      </c>
      <c r="D130" s="43" t="s">
        <v>12</v>
      </c>
      <c r="E130" s="44" t="s">
        <v>355</v>
      </c>
      <c r="F130" s="487">
        <v>-100</v>
      </c>
      <c r="G130" s="433">
        <v>998810</v>
      </c>
      <c r="H130" s="434">
        <v>998879</v>
      </c>
      <c r="I130" s="507">
        <f t="shared" si="24"/>
        <v>-69</v>
      </c>
      <c r="J130" s="507">
        <f t="shared" si="25"/>
        <v>6900</v>
      </c>
      <c r="K130" s="507">
        <f t="shared" si="26"/>
        <v>0.0069</v>
      </c>
      <c r="L130" s="433">
        <v>131</v>
      </c>
      <c r="M130" s="434">
        <v>131</v>
      </c>
      <c r="N130" s="434">
        <f t="shared" si="27"/>
        <v>0</v>
      </c>
      <c r="O130" s="434">
        <f t="shared" si="28"/>
        <v>0</v>
      </c>
      <c r="P130" s="434">
        <f t="shared" si="29"/>
        <v>0</v>
      </c>
      <c r="Q130" s="178"/>
    </row>
    <row r="131" spans="1:17" ht="15.75" customHeight="1">
      <c r="A131" s="472">
        <v>28</v>
      </c>
      <c r="B131" s="473" t="s">
        <v>61</v>
      </c>
      <c r="C131" s="478">
        <v>4902540</v>
      </c>
      <c r="D131" s="43" t="s">
        <v>12</v>
      </c>
      <c r="E131" s="44" t="s">
        <v>355</v>
      </c>
      <c r="F131" s="487">
        <v>-100</v>
      </c>
      <c r="G131" s="433">
        <v>15</v>
      </c>
      <c r="H131" s="434">
        <v>15</v>
      </c>
      <c r="I131" s="507">
        <f t="shared" si="24"/>
        <v>0</v>
      </c>
      <c r="J131" s="507">
        <f t="shared" si="25"/>
        <v>0</v>
      </c>
      <c r="K131" s="507">
        <f t="shared" si="26"/>
        <v>0</v>
      </c>
      <c r="L131" s="433">
        <v>13398</v>
      </c>
      <c r="M131" s="434">
        <v>13398</v>
      </c>
      <c r="N131" s="434">
        <f t="shared" si="27"/>
        <v>0</v>
      </c>
      <c r="O131" s="434">
        <f t="shared" si="28"/>
        <v>0</v>
      </c>
      <c r="P131" s="434">
        <f t="shared" si="29"/>
        <v>0</v>
      </c>
      <c r="Q131" s="178"/>
    </row>
    <row r="132" spans="1:17" ht="15.75" customHeight="1">
      <c r="A132" s="472"/>
      <c r="B132" s="475" t="s">
        <v>76</v>
      </c>
      <c r="C132" s="478"/>
      <c r="D132" s="43"/>
      <c r="E132" s="43"/>
      <c r="F132" s="487"/>
      <c r="G132" s="513"/>
      <c r="H132" s="507"/>
      <c r="I132" s="507"/>
      <c r="J132" s="507"/>
      <c r="K132" s="507"/>
      <c r="L132" s="433"/>
      <c r="M132" s="434"/>
      <c r="N132" s="434"/>
      <c r="O132" s="434"/>
      <c r="P132" s="434"/>
      <c r="Q132" s="178"/>
    </row>
    <row r="133" spans="1:17" ht="15.75" customHeight="1">
      <c r="A133" s="472">
        <v>29</v>
      </c>
      <c r="B133" s="473" t="s">
        <v>77</v>
      </c>
      <c r="C133" s="478">
        <v>4902541</v>
      </c>
      <c r="D133" s="43" t="s">
        <v>12</v>
      </c>
      <c r="E133" s="44" t="s">
        <v>355</v>
      </c>
      <c r="F133" s="487">
        <v>-100</v>
      </c>
      <c r="G133" s="433">
        <v>16890</v>
      </c>
      <c r="H133" s="434">
        <v>16255</v>
      </c>
      <c r="I133" s="507">
        <f>G133-H133</f>
        <v>635</v>
      </c>
      <c r="J133" s="507">
        <f t="shared" si="25"/>
        <v>-63500</v>
      </c>
      <c r="K133" s="507">
        <f t="shared" si="26"/>
        <v>-0.0635</v>
      </c>
      <c r="L133" s="433">
        <v>71877</v>
      </c>
      <c r="M133" s="434">
        <v>71876</v>
      </c>
      <c r="N133" s="434">
        <f>L133-M133</f>
        <v>1</v>
      </c>
      <c r="O133" s="434">
        <f t="shared" si="28"/>
        <v>-100</v>
      </c>
      <c r="P133" s="434">
        <f t="shared" si="29"/>
        <v>-0.0001</v>
      </c>
      <c r="Q133" s="178"/>
    </row>
    <row r="134" spans="1:17" ht="15.75" customHeight="1">
      <c r="A134" s="472">
        <v>30</v>
      </c>
      <c r="B134" s="473" t="s">
        <v>78</v>
      </c>
      <c r="C134" s="478">
        <v>4902542</v>
      </c>
      <c r="D134" s="43" t="s">
        <v>12</v>
      </c>
      <c r="E134" s="44" t="s">
        <v>355</v>
      </c>
      <c r="F134" s="487">
        <v>-100</v>
      </c>
      <c r="G134" s="433">
        <v>12610</v>
      </c>
      <c r="H134" s="434">
        <v>11993</v>
      </c>
      <c r="I134" s="507">
        <f>G134-H134</f>
        <v>617</v>
      </c>
      <c r="J134" s="507">
        <f t="shared" si="25"/>
        <v>-61700</v>
      </c>
      <c r="K134" s="507">
        <f t="shared" si="26"/>
        <v>-0.0617</v>
      </c>
      <c r="L134" s="433">
        <v>62590</v>
      </c>
      <c r="M134" s="434">
        <v>62568</v>
      </c>
      <c r="N134" s="434">
        <f>L134-M134</f>
        <v>22</v>
      </c>
      <c r="O134" s="434">
        <f t="shared" si="28"/>
        <v>-2200</v>
      </c>
      <c r="P134" s="434">
        <f t="shared" si="29"/>
        <v>-0.0022</v>
      </c>
      <c r="Q134" s="178"/>
    </row>
    <row r="135" spans="1:17" ht="15.75" customHeight="1">
      <c r="A135" s="472">
        <v>31</v>
      </c>
      <c r="B135" s="473" t="s">
        <v>79</v>
      </c>
      <c r="C135" s="478">
        <v>4902543</v>
      </c>
      <c r="D135" s="43" t="s">
        <v>12</v>
      </c>
      <c r="E135" s="44" t="s">
        <v>355</v>
      </c>
      <c r="F135" s="487">
        <v>-100</v>
      </c>
      <c r="G135" s="433">
        <v>13998</v>
      </c>
      <c r="H135" s="434">
        <v>13418</v>
      </c>
      <c r="I135" s="507">
        <f>G135-H135</f>
        <v>580</v>
      </c>
      <c r="J135" s="507">
        <f t="shared" si="25"/>
        <v>-58000</v>
      </c>
      <c r="K135" s="507">
        <f t="shared" si="26"/>
        <v>-0.058</v>
      </c>
      <c r="L135" s="433">
        <v>90100</v>
      </c>
      <c r="M135" s="434">
        <v>90100</v>
      </c>
      <c r="N135" s="434">
        <f>L135-M135</f>
        <v>0</v>
      </c>
      <c r="O135" s="434">
        <f t="shared" si="28"/>
        <v>0</v>
      </c>
      <c r="P135" s="434">
        <f t="shared" si="29"/>
        <v>0</v>
      </c>
      <c r="Q135" s="178"/>
    </row>
    <row r="136" spans="1:17" ht="24" customHeight="1">
      <c r="A136" s="456"/>
      <c r="B136" s="473" t="s">
        <v>79</v>
      </c>
      <c r="C136" s="478">
        <v>4902543</v>
      </c>
      <c r="D136" s="43" t="s">
        <v>12</v>
      </c>
      <c r="E136" s="44" t="s">
        <v>355</v>
      </c>
      <c r="F136" s="487">
        <v>-100</v>
      </c>
      <c r="G136" s="433"/>
      <c r="H136" s="434"/>
      <c r="I136" s="507"/>
      <c r="J136" s="507"/>
      <c r="K136" s="58">
        <v>-0.025133333333333334</v>
      </c>
      <c r="L136" s="433"/>
      <c r="M136" s="434"/>
      <c r="N136" s="434"/>
      <c r="O136" s="434"/>
      <c r="P136" s="434">
        <f>O136/1000000</f>
        <v>0</v>
      </c>
      <c r="Q136" s="710" t="s">
        <v>424</v>
      </c>
    </row>
    <row r="138" spans="4:16" ht="16.5">
      <c r="D138" s="22"/>
      <c r="K138" s="599">
        <f>SUM(K93:K136)</f>
        <v>1.1947298858823523</v>
      </c>
      <c r="L138" s="58"/>
      <c r="M138" s="58"/>
      <c r="N138" s="58"/>
      <c r="O138" s="58"/>
      <c r="P138" s="515">
        <f>SUM(P93:P136)</f>
        <v>-0.011</v>
      </c>
    </row>
    <row r="139" spans="11:16" ht="14.25">
      <c r="K139" s="58"/>
      <c r="L139" s="58"/>
      <c r="M139" s="58"/>
      <c r="N139" s="58"/>
      <c r="O139" s="58"/>
      <c r="P139" s="58"/>
    </row>
    <row r="140" spans="11:16" ht="14.25">
      <c r="K140" s="58"/>
      <c r="L140" s="58"/>
      <c r="M140" s="58"/>
      <c r="N140" s="58"/>
      <c r="O140" s="58"/>
      <c r="P140" s="58"/>
    </row>
    <row r="141" spans="17:18" ht="12.75">
      <c r="Q141" s="532" t="str">
        <f>NDPL!Q1</f>
        <v>NOVEMBER-2013</v>
      </c>
      <c r="R141" s="305"/>
    </row>
    <row r="142" ht="13.5" thickBot="1"/>
    <row r="143" spans="1:17" ht="44.25" customHeight="1">
      <c r="A143" s="426"/>
      <c r="B143" s="424" t="s">
        <v>150</v>
      </c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5"/>
    </row>
    <row r="144" spans="1:17" ht="19.5" customHeight="1">
      <c r="A144" s="273"/>
      <c r="B144" s="352" t="s">
        <v>151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56"/>
    </row>
    <row r="145" spans="1:17" ht="19.5" customHeight="1">
      <c r="A145" s="273"/>
      <c r="B145" s="347" t="s">
        <v>257</v>
      </c>
      <c r="C145" s="19"/>
      <c r="D145" s="19"/>
      <c r="E145" s="19"/>
      <c r="F145" s="19"/>
      <c r="G145" s="19"/>
      <c r="H145" s="19"/>
      <c r="I145" s="19"/>
      <c r="J145" s="19"/>
      <c r="K145" s="242">
        <f>K56</f>
        <v>-1.014048387096774</v>
      </c>
      <c r="L145" s="242"/>
      <c r="M145" s="242"/>
      <c r="N145" s="242"/>
      <c r="O145" s="242"/>
      <c r="P145" s="242">
        <f>P56</f>
        <v>-8.700390322580647</v>
      </c>
      <c r="Q145" s="56"/>
    </row>
    <row r="146" spans="1:17" ht="19.5" customHeight="1">
      <c r="A146" s="273"/>
      <c r="B146" s="347" t="s">
        <v>258</v>
      </c>
      <c r="C146" s="19"/>
      <c r="D146" s="19"/>
      <c r="E146" s="19"/>
      <c r="F146" s="19"/>
      <c r="G146" s="19"/>
      <c r="H146" s="19"/>
      <c r="I146" s="19"/>
      <c r="J146" s="19"/>
      <c r="K146" s="600">
        <f>K138</f>
        <v>1.1947298858823523</v>
      </c>
      <c r="L146" s="242"/>
      <c r="M146" s="242"/>
      <c r="N146" s="242"/>
      <c r="O146" s="242"/>
      <c r="P146" s="242">
        <f>P138</f>
        <v>-0.011</v>
      </c>
      <c r="Q146" s="56"/>
    </row>
    <row r="147" spans="1:17" ht="19.5" customHeight="1">
      <c r="A147" s="273"/>
      <c r="B147" s="347" t="s">
        <v>152</v>
      </c>
      <c r="C147" s="19"/>
      <c r="D147" s="19"/>
      <c r="E147" s="19"/>
      <c r="F147" s="19"/>
      <c r="G147" s="19"/>
      <c r="H147" s="19"/>
      <c r="I147" s="19"/>
      <c r="J147" s="19"/>
      <c r="K147" s="600">
        <f>'ROHTAK ROAD'!K45</f>
        <v>-1.4343</v>
      </c>
      <c r="L147" s="242"/>
      <c r="M147" s="242"/>
      <c r="N147" s="242"/>
      <c r="O147" s="242"/>
      <c r="P147" s="600">
        <f>'ROHTAK ROAD'!P45</f>
        <v>0</v>
      </c>
      <c r="Q147" s="56"/>
    </row>
    <row r="148" spans="1:17" ht="19.5" customHeight="1">
      <c r="A148" s="273"/>
      <c r="B148" s="347" t="s">
        <v>153</v>
      </c>
      <c r="C148" s="19"/>
      <c r="D148" s="19"/>
      <c r="E148" s="19"/>
      <c r="F148" s="19"/>
      <c r="G148" s="19"/>
      <c r="H148" s="19"/>
      <c r="I148" s="19"/>
      <c r="J148" s="19"/>
      <c r="K148" s="600">
        <f>SUM(K145:K147)</f>
        <v>-1.2536185012144216</v>
      </c>
      <c r="L148" s="242"/>
      <c r="M148" s="242"/>
      <c r="N148" s="242"/>
      <c r="O148" s="242"/>
      <c r="P148" s="600">
        <f>SUM(P145:P147)</f>
        <v>-8.711390322580646</v>
      </c>
      <c r="Q148" s="56"/>
    </row>
    <row r="149" spans="1:17" ht="19.5" customHeight="1">
      <c r="A149" s="273"/>
      <c r="B149" s="352" t="s">
        <v>154</v>
      </c>
      <c r="C149" s="19"/>
      <c r="D149" s="19"/>
      <c r="E149" s="19"/>
      <c r="F149" s="19"/>
      <c r="G149" s="19"/>
      <c r="H149" s="19"/>
      <c r="I149" s="19"/>
      <c r="J149" s="19"/>
      <c r="K149" s="242"/>
      <c r="L149" s="242"/>
      <c r="M149" s="242"/>
      <c r="N149" s="242"/>
      <c r="O149" s="242"/>
      <c r="P149" s="242"/>
      <c r="Q149" s="56"/>
    </row>
    <row r="150" spans="1:17" ht="19.5" customHeight="1">
      <c r="A150" s="273"/>
      <c r="B150" s="347" t="s">
        <v>259</v>
      </c>
      <c r="C150" s="19"/>
      <c r="D150" s="19"/>
      <c r="E150" s="19"/>
      <c r="F150" s="19"/>
      <c r="G150" s="19"/>
      <c r="H150" s="19"/>
      <c r="I150" s="19"/>
      <c r="J150" s="19"/>
      <c r="K150" s="242">
        <f>K85</f>
        <v>10.704999999999998</v>
      </c>
      <c r="L150" s="242"/>
      <c r="M150" s="242"/>
      <c r="N150" s="242"/>
      <c r="O150" s="242"/>
      <c r="P150" s="242">
        <f>P85</f>
        <v>0.273</v>
      </c>
      <c r="Q150" s="56"/>
    </row>
    <row r="151" spans="1:17" ht="19.5" customHeight="1" thickBot="1">
      <c r="A151" s="274"/>
      <c r="B151" s="425" t="s">
        <v>155</v>
      </c>
      <c r="C151" s="57"/>
      <c r="D151" s="57"/>
      <c r="E151" s="57"/>
      <c r="F151" s="57"/>
      <c r="G151" s="57"/>
      <c r="H151" s="57"/>
      <c r="I151" s="57"/>
      <c r="J151" s="57"/>
      <c r="K151" s="601">
        <f>SUM(K148:K150)</f>
        <v>9.451381498785576</v>
      </c>
      <c r="L151" s="240"/>
      <c r="M151" s="240"/>
      <c r="N151" s="240"/>
      <c r="O151" s="240"/>
      <c r="P151" s="239">
        <f>SUM(P148:P150)</f>
        <v>-8.438390322580647</v>
      </c>
      <c r="Q151" s="241"/>
    </row>
    <row r="152" ht="12.75">
      <c r="A152" s="273"/>
    </row>
    <row r="153" ht="12.75">
      <c r="A153" s="273"/>
    </row>
    <row r="154" ht="12.75">
      <c r="A154" s="273"/>
    </row>
    <row r="155" ht="13.5" thickBot="1">
      <c r="A155" s="274"/>
    </row>
    <row r="156" spans="1:17" ht="12.75">
      <c r="A156" s="267"/>
      <c r="B156" s="268"/>
      <c r="C156" s="268"/>
      <c r="D156" s="268"/>
      <c r="E156" s="268"/>
      <c r="F156" s="268"/>
      <c r="G156" s="268"/>
      <c r="H156" s="54"/>
      <c r="I156" s="54"/>
      <c r="J156" s="54"/>
      <c r="K156" s="54"/>
      <c r="L156" s="54"/>
      <c r="M156" s="54"/>
      <c r="N156" s="54"/>
      <c r="O156" s="54"/>
      <c r="P156" s="54"/>
      <c r="Q156" s="55"/>
    </row>
    <row r="157" spans="1:17" ht="23.25">
      <c r="A157" s="275" t="s">
        <v>336</v>
      </c>
      <c r="B157" s="259"/>
      <c r="C157" s="259"/>
      <c r="D157" s="259"/>
      <c r="E157" s="259"/>
      <c r="F157" s="259"/>
      <c r="G157" s="259"/>
      <c r="H157" s="19"/>
      <c r="I157" s="19"/>
      <c r="J157" s="19"/>
      <c r="K157" s="19"/>
      <c r="L157" s="19"/>
      <c r="M157" s="19"/>
      <c r="N157" s="19"/>
      <c r="O157" s="19"/>
      <c r="P157" s="19"/>
      <c r="Q157" s="56"/>
    </row>
    <row r="158" spans="1:17" ht="12.75">
      <c r="A158" s="269"/>
      <c r="B158" s="259"/>
      <c r="C158" s="259"/>
      <c r="D158" s="259"/>
      <c r="E158" s="259"/>
      <c r="F158" s="259"/>
      <c r="G158" s="259"/>
      <c r="H158" s="19"/>
      <c r="I158" s="19"/>
      <c r="J158" s="19"/>
      <c r="K158" s="19"/>
      <c r="L158" s="19"/>
      <c r="M158" s="19"/>
      <c r="N158" s="19"/>
      <c r="O158" s="19"/>
      <c r="P158" s="19"/>
      <c r="Q158" s="56"/>
    </row>
    <row r="159" spans="1:17" ht="12.75">
      <c r="A159" s="270"/>
      <c r="B159" s="271"/>
      <c r="C159" s="271"/>
      <c r="D159" s="271"/>
      <c r="E159" s="271"/>
      <c r="F159" s="271"/>
      <c r="G159" s="271"/>
      <c r="H159" s="19"/>
      <c r="I159" s="19"/>
      <c r="J159" s="19"/>
      <c r="K159" s="297" t="s">
        <v>348</v>
      </c>
      <c r="L159" s="19"/>
      <c r="M159" s="19"/>
      <c r="N159" s="19"/>
      <c r="O159" s="19"/>
      <c r="P159" s="297" t="s">
        <v>349</v>
      </c>
      <c r="Q159" s="56"/>
    </row>
    <row r="160" spans="1:17" ht="12.75">
      <c r="A160" s="272"/>
      <c r="B160" s="157"/>
      <c r="C160" s="157"/>
      <c r="D160" s="157"/>
      <c r="E160" s="157"/>
      <c r="F160" s="157"/>
      <c r="G160" s="157"/>
      <c r="H160" s="19"/>
      <c r="I160" s="19"/>
      <c r="J160" s="19"/>
      <c r="K160" s="19"/>
      <c r="L160" s="19"/>
      <c r="M160" s="19"/>
      <c r="N160" s="19"/>
      <c r="O160" s="19"/>
      <c r="P160" s="19"/>
      <c r="Q160" s="56"/>
    </row>
    <row r="161" spans="1:17" ht="12.75">
      <c r="A161" s="272"/>
      <c r="B161" s="157"/>
      <c r="C161" s="157"/>
      <c r="D161" s="157"/>
      <c r="E161" s="157"/>
      <c r="F161" s="157"/>
      <c r="G161" s="157"/>
      <c r="H161" s="19"/>
      <c r="I161" s="19"/>
      <c r="J161" s="19"/>
      <c r="K161" s="19"/>
      <c r="L161" s="19"/>
      <c r="M161" s="19"/>
      <c r="N161" s="19"/>
      <c r="O161" s="19"/>
      <c r="P161" s="19"/>
      <c r="Q161" s="56"/>
    </row>
    <row r="162" spans="1:17" ht="18">
      <c r="A162" s="276" t="s">
        <v>339</v>
      </c>
      <c r="B162" s="260"/>
      <c r="C162" s="260"/>
      <c r="D162" s="261"/>
      <c r="E162" s="261"/>
      <c r="F162" s="262"/>
      <c r="G162" s="261"/>
      <c r="H162" s="19"/>
      <c r="I162" s="19"/>
      <c r="J162" s="19"/>
      <c r="K162" s="517">
        <f>K151</f>
        <v>9.451381498785576</v>
      </c>
      <c r="L162" s="261" t="s">
        <v>337</v>
      </c>
      <c r="M162" s="19"/>
      <c r="N162" s="19"/>
      <c r="O162" s="19"/>
      <c r="P162" s="517">
        <f>P151</f>
        <v>-8.438390322580647</v>
      </c>
      <c r="Q162" s="283" t="s">
        <v>337</v>
      </c>
    </row>
    <row r="163" spans="1:17" ht="18">
      <c r="A163" s="277"/>
      <c r="B163" s="263"/>
      <c r="C163" s="263"/>
      <c r="D163" s="259"/>
      <c r="E163" s="259"/>
      <c r="F163" s="264"/>
      <c r="G163" s="259"/>
      <c r="H163" s="19"/>
      <c r="I163" s="19"/>
      <c r="J163" s="19"/>
      <c r="K163" s="518"/>
      <c r="L163" s="259"/>
      <c r="M163" s="19"/>
      <c r="N163" s="19"/>
      <c r="O163" s="19"/>
      <c r="P163" s="518"/>
      <c r="Q163" s="284"/>
    </row>
    <row r="164" spans="1:17" ht="18">
      <c r="A164" s="278" t="s">
        <v>338</v>
      </c>
      <c r="B164" s="265"/>
      <c r="C164" s="48"/>
      <c r="D164" s="259"/>
      <c r="E164" s="259"/>
      <c r="F164" s="266"/>
      <c r="G164" s="261"/>
      <c r="H164" s="19"/>
      <c r="I164" s="19"/>
      <c r="J164" s="19"/>
      <c r="K164" s="518">
        <f>'STEPPED UP GENCO'!K45</f>
        <v>0.1149083406</v>
      </c>
      <c r="L164" s="261" t="s">
        <v>337</v>
      </c>
      <c r="M164" s="19"/>
      <c r="N164" s="19"/>
      <c r="O164" s="19"/>
      <c r="P164" s="518">
        <f>'STEPPED UP GENCO'!P45</f>
        <v>-1.8785224152</v>
      </c>
      <c r="Q164" s="283" t="s">
        <v>337</v>
      </c>
    </row>
    <row r="165" spans="1:17" ht="12.75">
      <c r="A165" s="27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6"/>
    </row>
    <row r="166" spans="1:17" ht="12.75">
      <c r="A166" s="273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6"/>
    </row>
    <row r="167" spans="1:17" ht="12.75">
      <c r="A167" s="273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56"/>
    </row>
    <row r="168" spans="1:17" ht="20.25">
      <c r="A168" s="273"/>
      <c r="B168" s="19"/>
      <c r="C168" s="19"/>
      <c r="D168" s="19"/>
      <c r="E168" s="19"/>
      <c r="F168" s="19"/>
      <c r="G168" s="19"/>
      <c r="H168" s="260"/>
      <c r="I168" s="260"/>
      <c r="J168" s="279" t="s">
        <v>340</v>
      </c>
      <c r="K168" s="462">
        <f>SUM(K162:K167)</f>
        <v>9.566289839385576</v>
      </c>
      <c r="L168" s="279" t="s">
        <v>337</v>
      </c>
      <c r="M168" s="157"/>
      <c r="N168" s="19"/>
      <c r="O168" s="19"/>
      <c r="P168" s="462">
        <f>SUM(P162:P167)</f>
        <v>-10.316912737780648</v>
      </c>
      <c r="Q168" s="490" t="s">
        <v>337</v>
      </c>
    </row>
    <row r="169" spans="1:17" ht="13.5" thickBot="1">
      <c r="A169" s="274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184"/>
    </row>
  </sheetData>
  <sheetProtection/>
  <printOptions/>
  <pageMargins left="0.51" right="0.5" top="0.33" bottom="0.25" header="0.5" footer="0.5"/>
  <pageSetup horizontalDpi="300" verticalDpi="300" orientation="landscape" scale="59" r:id="rId1"/>
  <rowBreaks count="3" manualBreakCount="3">
    <brk id="56" max="255" man="1"/>
    <brk id="87" max="255" man="1"/>
    <brk id="139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0"/>
  <sheetViews>
    <sheetView view="pageBreakPreview" zoomScale="55" zoomScaleNormal="70" zoomScaleSheetLayoutView="55" workbookViewId="0" topLeftCell="A1">
      <selection activeCell="M18" sqref="M18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2.14062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9.57421875" style="0" customWidth="1"/>
  </cols>
  <sheetData>
    <row r="1" spans="1:17" ht="26.25">
      <c r="A1" s="1" t="s">
        <v>245</v>
      </c>
      <c r="P1" s="529" t="str">
        <f>NDPL!$Q$1</f>
        <v>NOVEMBER-2013</v>
      </c>
      <c r="Q1" s="529"/>
    </row>
    <row r="2" ht="12.75">
      <c r="A2" s="17" t="s">
        <v>246</v>
      </c>
    </row>
    <row r="3" ht="23.25">
      <c r="A3" s="519" t="s">
        <v>156</v>
      </c>
    </row>
    <row r="4" spans="1:16" ht="24" thickBot="1">
      <c r="A4" s="520" t="s">
        <v>198</v>
      </c>
      <c r="G4" s="19"/>
      <c r="H4" s="19"/>
      <c r="I4" s="53" t="s">
        <v>407</v>
      </c>
      <c r="J4" s="19"/>
      <c r="K4" s="19"/>
      <c r="L4" s="19"/>
      <c r="M4" s="19"/>
      <c r="N4" s="53" t="s">
        <v>408</v>
      </c>
      <c r="O4" s="19"/>
      <c r="P4" s="19"/>
    </row>
    <row r="5" spans="1:17" ht="48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6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6" t="s">
        <v>6</v>
      </c>
      <c r="Q5" s="37" t="s">
        <v>318</v>
      </c>
    </row>
    <row r="6" ht="14.25" thickBot="1" thickTop="1"/>
    <row r="7" spans="1:17" ht="22.5" customHeight="1" thickTop="1">
      <c r="A7" s="349"/>
      <c r="B7" s="350" t="s">
        <v>157</v>
      </c>
      <c r="C7" s="351"/>
      <c r="D7" s="39"/>
      <c r="E7" s="39"/>
      <c r="F7" s="39"/>
      <c r="G7" s="32"/>
      <c r="H7" s="25"/>
      <c r="I7" s="25"/>
      <c r="J7" s="25"/>
      <c r="K7" s="25"/>
      <c r="L7" s="24"/>
      <c r="M7" s="25"/>
      <c r="N7" s="25"/>
      <c r="O7" s="25"/>
      <c r="P7" s="25"/>
      <c r="Q7" s="177"/>
    </row>
    <row r="8" spans="1:17" ht="24" customHeight="1">
      <c r="A8" s="322">
        <v>1</v>
      </c>
      <c r="B8" s="387" t="s">
        <v>158</v>
      </c>
      <c r="C8" s="388">
        <v>4865180</v>
      </c>
      <c r="D8" s="149" t="s">
        <v>12</v>
      </c>
      <c r="E8" s="113" t="s">
        <v>355</v>
      </c>
      <c r="F8" s="397">
        <v>4000</v>
      </c>
      <c r="G8" s="436">
        <v>998056</v>
      </c>
      <c r="H8" s="437">
        <v>998090</v>
      </c>
      <c r="I8" s="402">
        <f aca="true" t="shared" si="0" ref="I8:I15">G8-H8</f>
        <v>-34</v>
      </c>
      <c r="J8" s="402">
        <f>$F8*I8</f>
        <v>-136000</v>
      </c>
      <c r="K8" s="402">
        <f aca="true" t="shared" si="1" ref="K8:K84">J8/1000000</f>
        <v>-0.136</v>
      </c>
      <c r="L8" s="436">
        <v>8806</v>
      </c>
      <c r="M8" s="437">
        <v>8808</v>
      </c>
      <c r="N8" s="402">
        <f aca="true" t="shared" si="2" ref="N8:N15">L8-M8</f>
        <v>-2</v>
      </c>
      <c r="O8" s="402">
        <f>$F8*N8</f>
        <v>-8000</v>
      </c>
      <c r="P8" s="402">
        <f aca="true" t="shared" si="3" ref="P8:P84">O8/1000000</f>
        <v>-0.008</v>
      </c>
      <c r="Q8" s="547"/>
    </row>
    <row r="9" spans="1:17" ht="24.75" customHeight="1">
      <c r="A9" s="322">
        <v>2</v>
      </c>
      <c r="B9" s="387" t="s">
        <v>159</v>
      </c>
      <c r="C9" s="388">
        <v>4865095</v>
      </c>
      <c r="D9" s="149" t="s">
        <v>12</v>
      </c>
      <c r="E9" s="113" t="s">
        <v>355</v>
      </c>
      <c r="F9" s="397">
        <v>1333.33</v>
      </c>
      <c r="G9" s="433">
        <v>987893</v>
      </c>
      <c r="H9" s="434">
        <v>988313</v>
      </c>
      <c r="I9" s="405">
        <f t="shared" si="0"/>
        <v>-420</v>
      </c>
      <c r="J9" s="405">
        <f aca="true" t="shared" si="4" ref="J9:J84">$F9*I9</f>
        <v>-559998.6</v>
      </c>
      <c r="K9" s="788">
        <f t="shared" si="1"/>
        <v>-0.5599986</v>
      </c>
      <c r="L9" s="433">
        <v>674011</v>
      </c>
      <c r="M9" s="434">
        <v>674011</v>
      </c>
      <c r="N9" s="405">
        <f t="shared" si="2"/>
        <v>0</v>
      </c>
      <c r="O9" s="405">
        <f aca="true" t="shared" si="5" ref="O9:O84">$F9*N9</f>
        <v>0</v>
      </c>
      <c r="P9" s="695">
        <f t="shared" si="3"/>
        <v>0</v>
      </c>
      <c r="Q9" s="675"/>
    </row>
    <row r="10" spans="1:17" ht="22.5" customHeight="1">
      <c r="A10" s="322">
        <v>3</v>
      </c>
      <c r="B10" s="387" t="s">
        <v>160</v>
      </c>
      <c r="C10" s="388">
        <v>4865166</v>
      </c>
      <c r="D10" s="149" t="s">
        <v>12</v>
      </c>
      <c r="E10" s="113" t="s">
        <v>355</v>
      </c>
      <c r="F10" s="397">
        <v>1000</v>
      </c>
      <c r="G10" s="433">
        <v>7167</v>
      </c>
      <c r="H10" s="434">
        <v>6993</v>
      </c>
      <c r="I10" s="405">
        <f t="shared" si="0"/>
        <v>174</v>
      </c>
      <c r="J10" s="405">
        <f t="shared" si="4"/>
        <v>174000</v>
      </c>
      <c r="K10" s="405">
        <f t="shared" si="1"/>
        <v>0.174</v>
      </c>
      <c r="L10" s="433">
        <v>65293</v>
      </c>
      <c r="M10" s="434">
        <v>65274</v>
      </c>
      <c r="N10" s="405">
        <f t="shared" si="2"/>
        <v>19</v>
      </c>
      <c r="O10" s="405">
        <f t="shared" si="5"/>
        <v>19000</v>
      </c>
      <c r="P10" s="405">
        <f t="shared" si="3"/>
        <v>0.019</v>
      </c>
      <c r="Q10" s="394"/>
    </row>
    <row r="11" spans="1:17" ht="22.5" customHeight="1">
      <c r="A11" s="322">
        <v>4</v>
      </c>
      <c r="B11" s="387" t="s">
        <v>161</v>
      </c>
      <c r="C11" s="388">
        <v>4865151</v>
      </c>
      <c r="D11" s="149" t="s">
        <v>12</v>
      </c>
      <c r="E11" s="113" t="s">
        <v>355</v>
      </c>
      <c r="F11" s="397">
        <v>1000</v>
      </c>
      <c r="G11" s="433">
        <v>11782</v>
      </c>
      <c r="H11" s="434">
        <v>11612</v>
      </c>
      <c r="I11" s="405">
        <f t="shared" si="0"/>
        <v>170</v>
      </c>
      <c r="J11" s="405">
        <f t="shared" si="4"/>
        <v>170000</v>
      </c>
      <c r="K11" s="405">
        <f t="shared" si="1"/>
        <v>0.17</v>
      </c>
      <c r="L11" s="433">
        <v>999554</v>
      </c>
      <c r="M11" s="434">
        <v>999554</v>
      </c>
      <c r="N11" s="405">
        <f t="shared" si="2"/>
        <v>0</v>
      </c>
      <c r="O11" s="405">
        <f t="shared" si="5"/>
        <v>0</v>
      </c>
      <c r="P11" s="405">
        <f t="shared" si="3"/>
        <v>0</v>
      </c>
      <c r="Q11" s="574"/>
    </row>
    <row r="12" spans="1:17" ht="22.5" customHeight="1">
      <c r="A12" s="322">
        <v>5</v>
      </c>
      <c r="B12" s="387" t="s">
        <v>162</v>
      </c>
      <c r="C12" s="388">
        <v>4865152</v>
      </c>
      <c r="D12" s="149" t="s">
        <v>12</v>
      </c>
      <c r="E12" s="113" t="s">
        <v>355</v>
      </c>
      <c r="F12" s="397">
        <v>300</v>
      </c>
      <c r="G12" s="433">
        <v>1605</v>
      </c>
      <c r="H12" s="434">
        <v>1605</v>
      </c>
      <c r="I12" s="405">
        <f t="shared" si="0"/>
        <v>0</v>
      </c>
      <c r="J12" s="405">
        <f t="shared" si="4"/>
        <v>0</v>
      </c>
      <c r="K12" s="405">
        <f t="shared" si="1"/>
        <v>0</v>
      </c>
      <c r="L12" s="433">
        <v>112</v>
      </c>
      <c r="M12" s="434">
        <v>112</v>
      </c>
      <c r="N12" s="405">
        <f t="shared" si="2"/>
        <v>0</v>
      </c>
      <c r="O12" s="405">
        <f t="shared" si="5"/>
        <v>0</v>
      </c>
      <c r="P12" s="405">
        <f t="shared" si="3"/>
        <v>0</v>
      </c>
      <c r="Q12" s="533"/>
    </row>
    <row r="13" spans="1:17" ht="22.5" customHeight="1">
      <c r="A13" s="322">
        <v>6</v>
      </c>
      <c r="B13" s="387" t="s">
        <v>163</v>
      </c>
      <c r="C13" s="388">
        <v>4865096</v>
      </c>
      <c r="D13" s="149" t="s">
        <v>12</v>
      </c>
      <c r="E13" s="113" t="s">
        <v>355</v>
      </c>
      <c r="F13" s="397">
        <v>100</v>
      </c>
      <c r="G13" s="433">
        <v>10385</v>
      </c>
      <c r="H13" s="434">
        <v>10216</v>
      </c>
      <c r="I13" s="405">
        <f t="shared" si="0"/>
        <v>169</v>
      </c>
      <c r="J13" s="405">
        <f t="shared" si="4"/>
        <v>16900</v>
      </c>
      <c r="K13" s="405">
        <f t="shared" si="1"/>
        <v>0.0169</v>
      </c>
      <c r="L13" s="433">
        <v>126249</v>
      </c>
      <c r="M13" s="434">
        <v>126243</v>
      </c>
      <c r="N13" s="405">
        <f t="shared" si="2"/>
        <v>6</v>
      </c>
      <c r="O13" s="405">
        <f t="shared" si="5"/>
        <v>600</v>
      </c>
      <c r="P13" s="405">
        <f t="shared" si="3"/>
        <v>0.0006</v>
      </c>
      <c r="Q13" s="394"/>
    </row>
    <row r="14" spans="1:17" ht="25.5" customHeight="1">
      <c r="A14" s="322"/>
      <c r="B14" s="387"/>
      <c r="C14" s="388">
        <v>4865096</v>
      </c>
      <c r="D14" s="149" t="s">
        <v>12</v>
      </c>
      <c r="E14" s="113" t="s">
        <v>355</v>
      </c>
      <c r="F14" s="397">
        <v>100</v>
      </c>
      <c r="G14" s="433"/>
      <c r="H14" s="434"/>
      <c r="I14" s="405"/>
      <c r="J14" s="405"/>
      <c r="K14" s="788">
        <v>0.06507741935483871</v>
      </c>
      <c r="L14" s="433"/>
      <c r="M14" s="434"/>
      <c r="N14" s="405"/>
      <c r="O14" s="405"/>
      <c r="P14" s="788">
        <v>0.03952903225806451</v>
      </c>
      <c r="Q14" s="763" t="s">
        <v>430</v>
      </c>
    </row>
    <row r="15" spans="1:17" ht="22.5" customHeight="1">
      <c r="A15" s="322">
        <v>7</v>
      </c>
      <c r="B15" s="387" t="s">
        <v>164</v>
      </c>
      <c r="C15" s="388">
        <v>4865097</v>
      </c>
      <c r="D15" s="149" t="s">
        <v>12</v>
      </c>
      <c r="E15" s="113" t="s">
        <v>355</v>
      </c>
      <c r="F15" s="397">
        <v>100</v>
      </c>
      <c r="G15" s="433">
        <v>24743</v>
      </c>
      <c r="H15" s="434">
        <v>30895</v>
      </c>
      <c r="I15" s="405">
        <f t="shared" si="0"/>
        <v>-6152</v>
      </c>
      <c r="J15" s="405">
        <f t="shared" si="4"/>
        <v>-615200</v>
      </c>
      <c r="K15" s="405">
        <f t="shared" si="1"/>
        <v>-0.6152</v>
      </c>
      <c r="L15" s="433">
        <v>245111</v>
      </c>
      <c r="M15" s="434">
        <v>245111</v>
      </c>
      <c r="N15" s="405">
        <f t="shared" si="2"/>
        <v>0</v>
      </c>
      <c r="O15" s="405">
        <f t="shared" si="5"/>
        <v>0</v>
      </c>
      <c r="P15" s="405">
        <f t="shared" si="3"/>
        <v>0</v>
      </c>
      <c r="Q15" s="547"/>
    </row>
    <row r="16" spans="1:17" ht="22.5" customHeight="1">
      <c r="A16" s="322">
        <v>8</v>
      </c>
      <c r="B16" s="387" t="s">
        <v>165</v>
      </c>
      <c r="C16" s="388">
        <v>4864789</v>
      </c>
      <c r="D16" s="149" t="s">
        <v>12</v>
      </c>
      <c r="E16" s="113" t="s">
        <v>355</v>
      </c>
      <c r="F16" s="397">
        <v>100</v>
      </c>
      <c r="G16" s="433">
        <v>6358</v>
      </c>
      <c r="H16" s="434">
        <v>6662</v>
      </c>
      <c r="I16" s="405">
        <f>G16-H16</f>
        <v>-304</v>
      </c>
      <c r="J16" s="405">
        <f t="shared" si="4"/>
        <v>-30400</v>
      </c>
      <c r="K16" s="405">
        <f t="shared" si="1"/>
        <v>-0.0304</v>
      </c>
      <c r="L16" s="433">
        <v>392859</v>
      </c>
      <c r="M16" s="434">
        <v>392859</v>
      </c>
      <c r="N16" s="405">
        <f>L16-M16</f>
        <v>0</v>
      </c>
      <c r="O16" s="405">
        <f t="shared" si="5"/>
        <v>0</v>
      </c>
      <c r="P16" s="405">
        <f t="shared" si="3"/>
        <v>0</v>
      </c>
      <c r="Q16" s="394"/>
    </row>
    <row r="17" spans="1:17" ht="26.25" customHeight="1">
      <c r="A17" s="322"/>
      <c r="B17" s="387"/>
      <c r="C17" s="388">
        <v>4864789</v>
      </c>
      <c r="D17" s="149" t="s">
        <v>12</v>
      </c>
      <c r="E17" s="113" t="s">
        <v>355</v>
      </c>
      <c r="F17" s="397">
        <v>100</v>
      </c>
      <c r="G17" s="433"/>
      <c r="H17" s="434"/>
      <c r="I17" s="405"/>
      <c r="J17" s="405"/>
      <c r="K17" s="405">
        <v>-0.044</v>
      </c>
      <c r="L17" s="433"/>
      <c r="M17" s="434"/>
      <c r="N17" s="405"/>
      <c r="O17" s="405"/>
      <c r="P17" s="787">
        <v>-0.008941935483870967</v>
      </c>
      <c r="Q17" s="763" t="s">
        <v>430</v>
      </c>
    </row>
    <row r="18" spans="1:17" ht="18">
      <c r="A18" s="322">
        <v>9</v>
      </c>
      <c r="B18" s="387" t="s">
        <v>166</v>
      </c>
      <c r="C18" s="388">
        <v>4865181</v>
      </c>
      <c r="D18" s="149" t="s">
        <v>12</v>
      </c>
      <c r="E18" s="113" t="s">
        <v>355</v>
      </c>
      <c r="F18" s="397">
        <v>900</v>
      </c>
      <c r="G18" s="436">
        <v>999157</v>
      </c>
      <c r="H18" s="434">
        <v>999111</v>
      </c>
      <c r="I18" s="405">
        <f>G18-H18</f>
        <v>46</v>
      </c>
      <c r="J18" s="405">
        <f t="shared" si="4"/>
        <v>41400</v>
      </c>
      <c r="K18" s="405">
        <f t="shared" si="1"/>
        <v>0.0414</v>
      </c>
      <c r="L18" s="433">
        <v>998592</v>
      </c>
      <c r="M18" s="434">
        <v>998591</v>
      </c>
      <c r="N18" s="405">
        <f>L18-M18</f>
        <v>1</v>
      </c>
      <c r="O18" s="405">
        <f t="shared" si="5"/>
        <v>900</v>
      </c>
      <c r="P18" s="405">
        <f t="shared" si="3"/>
        <v>0.0009</v>
      </c>
      <c r="Q18" s="675"/>
    </row>
    <row r="19" spans="1:17" ht="28.5" customHeight="1">
      <c r="A19" s="322"/>
      <c r="B19" s="387"/>
      <c r="C19" s="388">
        <v>4865181</v>
      </c>
      <c r="D19" s="149" t="s">
        <v>12</v>
      </c>
      <c r="E19" s="113" t="s">
        <v>355</v>
      </c>
      <c r="F19" s="397">
        <v>900</v>
      </c>
      <c r="G19" s="436"/>
      <c r="H19" s="434"/>
      <c r="I19" s="405"/>
      <c r="J19" s="405"/>
      <c r="K19" s="787">
        <v>-0.07153548387096774</v>
      </c>
      <c r="L19" s="433"/>
      <c r="M19" s="434"/>
      <c r="N19" s="405"/>
      <c r="O19" s="405"/>
      <c r="P19" s="787">
        <v>-0.02874193548387097</v>
      </c>
      <c r="Q19" s="763" t="s">
        <v>430</v>
      </c>
    </row>
    <row r="20" spans="1:17" ht="22.5" customHeight="1">
      <c r="A20" s="322"/>
      <c r="B20" s="389" t="s">
        <v>167</v>
      </c>
      <c r="C20" s="388"/>
      <c r="D20" s="149"/>
      <c r="E20" s="149"/>
      <c r="F20" s="397"/>
      <c r="G20" s="608"/>
      <c r="H20" s="607"/>
      <c r="I20" s="405"/>
      <c r="J20" s="405"/>
      <c r="K20" s="408"/>
      <c r="L20" s="406"/>
      <c r="M20" s="405"/>
      <c r="N20" s="405"/>
      <c r="O20" s="405"/>
      <c r="P20" s="408"/>
      <c r="Q20" s="394"/>
    </row>
    <row r="21" spans="1:17" ht="22.5" customHeight="1">
      <c r="A21" s="322">
        <v>10</v>
      </c>
      <c r="B21" s="387" t="s">
        <v>15</v>
      </c>
      <c r="C21" s="388">
        <v>4864973</v>
      </c>
      <c r="D21" s="149" t="s">
        <v>12</v>
      </c>
      <c r="E21" s="113" t="s">
        <v>355</v>
      </c>
      <c r="F21" s="397">
        <v>-1000</v>
      </c>
      <c r="G21" s="433">
        <v>989621</v>
      </c>
      <c r="H21" s="434">
        <v>990504</v>
      </c>
      <c r="I21" s="405">
        <f>G21-H21</f>
        <v>-883</v>
      </c>
      <c r="J21" s="405">
        <f t="shared" si="4"/>
        <v>883000</v>
      </c>
      <c r="K21" s="405">
        <f t="shared" si="1"/>
        <v>0.883</v>
      </c>
      <c r="L21" s="433">
        <v>946125</v>
      </c>
      <c r="M21" s="434">
        <v>946174</v>
      </c>
      <c r="N21" s="405">
        <f>L21-M21</f>
        <v>-49</v>
      </c>
      <c r="O21" s="405">
        <f t="shared" si="5"/>
        <v>49000</v>
      </c>
      <c r="P21" s="405">
        <f t="shared" si="3"/>
        <v>0.049</v>
      </c>
      <c r="Q21" s="394"/>
    </row>
    <row r="22" spans="1:17" ht="22.5" customHeight="1">
      <c r="A22" s="322">
        <v>11</v>
      </c>
      <c r="B22" s="354" t="s">
        <v>16</v>
      </c>
      <c r="C22" s="388">
        <v>4864974</v>
      </c>
      <c r="D22" s="101" t="s">
        <v>12</v>
      </c>
      <c r="E22" s="113" t="s">
        <v>355</v>
      </c>
      <c r="F22" s="397">
        <v>-1000</v>
      </c>
      <c r="G22" s="433">
        <v>987097</v>
      </c>
      <c r="H22" s="434">
        <v>988130</v>
      </c>
      <c r="I22" s="405">
        <f>G22-H22</f>
        <v>-1033</v>
      </c>
      <c r="J22" s="405">
        <f t="shared" si="4"/>
        <v>1033000</v>
      </c>
      <c r="K22" s="405">
        <f t="shared" si="1"/>
        <v>1.033</v>
      </c>
      <c r="L22" s="433">
        <v>951156</v>
      </c>
      <c r="M22" s="434">
        <v>951184</v>
      </c>
      <c r="N22" s="405">
        <f>L22-M22</f>
        <v>-28</v>
      </c>
      <c r="O22" s="405">
        <f t="shared" si="5"/>
        <v>28000</v>
      </c>
      <c r="P22" s="405">
        <f t="shared" si="3"/>
        <v>0.028</v>
      </c>
      <c r="Q22" s="394"/>
    </row>
    <row r="23" spans="1:17" ht="22.5" customHeight="1">
      <c r="A23" s="322">
        <v>12</v>
      </c>
      <c r="B23" s="387" t="s">
        <v>17</v>
      </c>
      <c r="C23" s="388">
        <v>4864975</v>
      </c>
      <c r="D23" s="149" t="s">
        <v>12</v>
      </c>
      <c r="E23" s="113" t="s">
        <v>355</v>
      </c>
      <c r="F23" s="397">
        <v>-1000</v>
      </c>
      <c r="G23" s="433">
        <v>980302</v>
      </c>
      <c r="H23" s="434">
        <v>982672</v>
      </c>
      <c r="I23" s="405">
        <f>G23-H23</f>
        <v>-2370</v>
      </c>
      <c r="J23" s="405">
        <f t="shared" si="4"/>
        <v>2370000</v>
      </c>
      <c r="K23" s="405">
        <f t="shared" si="1"/>
        <v>2.37</v>
      </c>
      <c r="L23" s="433">
        <v>930415</v>
      </c>
      <c r="M23" s="434">
        <v>930415</v>
      </c>
      <c r="N23" s="405">
        <f>L23-M23</f>
        <v>0</v>
      </c>
      <c r="O23" s="405">
        <f t="shared" si="5"/>
        <v>0</v>
      </c>
      <c r="P23" s="405">
        <f t="shared" si="3"/>
        <v>0</v>
      </c>
      <c r="Q23" s="394"/>
    </row>
    <row r="24" spans="1:17" ht="22.5" customHeight="1">
      <c r="A24" s="322">
        <v>13</v>
      </c>
      <c r="B24" s="387" t="s">
        <v>168</v>
      </c>
      <c r="C24" s="388">
        <v>4864976</v>
      </c>
      <c r="D24" s="149" t="s">
        <v>12</v>
      </c>
      <c r="E24" s="113" t="s">
        <v>355</v>
      </c>
      <c r="F24" s="397">
        <v>-1000</v>
      </c>
      <c r="G24" s="433">
        <v>995258</v>
      </c>
      <c r="H24" s="434">
        <v>996081</v>
      </c>
      <c r="I24" s="405">
        <f>G24-H24</f>
        <v>-823</v>
      </c>
      <c r="J24" s="405">
        <f t="shared" si="4"/>
        <v>823000</v>
      </c>
      <c r="K24" s="405">
        <f t="shared" si="1"/>
        <v>0.823</v>
      </c>
      <c r="L24" s="433">
        <v>950698</v>
      </c>
      <c r="M24" s="434">
        <v>950698</v>
      </c>
      <c r="N24" s="405">
        <f>L24-M24</f>
        <v>0</v>
      </c>
      <c r="O24" s="405">
        <f t="shared" si="5"/>
        <v>0</v>
      </c>
      <c r="P24" s="405">
        <f t="shared" si="3"/>
        <v>0</v>
      </c>
      <c r="Q24" s="394"/>
    </row>
    <row r="25" spans="1:17" ht="22.5" customHeight="1">
      <c r="A25" s="322"/>
      <c r="B25" s="389" t="s">
        <v>169</v>
      </c>
      <c r="C25" s="388"/>
      <c r="D25" s="149"/>
      <c r="E25" s="149"/>
      <c r="F25" s="397"/>
      <c r="G25" s="608"/>
      <c r="H25" s="607"/>
      <c r="I25" s="405"/>
      <c r="J25" s="405"/>
      <c r="K25" s="405"/>
      <c r="L25" s="406"/>
      <c r="M25" s="405"/>
      <c r="N25" s="405"/>
      <c r="O25" s="405"/>
      <c r="P25" s="405"/>
      <c r="Q25" s="394"/>
    </row>
    <row r="26" spans="1:17" ht="22.5" customHeight="1">
      <c r="A26" s="322">
        <v>14</v>
      </c>
      <c r="B26" s="387" t="s">
        <v>15</v>
      </c>
      <c r="C26" s="388">
        <v>5128437</v>
      </c>
      <c r="D26" s="149" t="s">
        <v>12</v>
      </c>
      <c r="E26" s="113" t="s">
        <v>355</v>
      </c>
      <c r="F26" s="397">
        <v>-1000</v>
      </c>
      <c r="G26" s="433">
        <v>994614</v>
      </c>
      <c r="H26" s="434">
        <v>996873</v>
      </c>
      <c r="I26" s="405">
        <f>G26-H26</f>
        <v>-2259</v>
      </c>
      <c r="J26" s="405">
        <f t="shared" si="4"/>
        <v>2259000</v>
      </c>
      <c r="K26" s="405">
        <f t="shared" si="1"/>
        <v>2.259</v>
      </c>
      <c r="L26" s="433">
        <v>980412</v>
      </c>
      <c r="M26" s="434">
        <v>980412</v>
      </c>
      <c r="N26" s="405">
        <f>L26-M26</f>
        <v>0</v>
      </c>
      <c r="O26" s="405">
        <f t="shared" si="5"/>
        <v>0</v>
      </c>
      <c r="P26" s="405">
        <f t="shared" si="3"/>
        <v>0</v>
      </c>
      <c r="Q26" s="684"/>
    </row>
    <row r="27" spans="1:17" ht="22.5" customHeight="1">
      <c r="A27" s="322">
        <v>15</v>
      </c>
      <c r="B27" s="387" t="s">
        <v>16</v>
      </c>
      <c r="C27" s="388">
        <v>5128439</v>
      </c>
      <c r="D27" s="149" t="s">
        <v>12</v>
      </c>
      <c r="E27" s="113" t="s">
        <v>355</v>
      </c>
      <c r="F27" s="397">
        <v>-1000</v>
      </c>
      <c r="G27" s="433">
        <v>16737</v>
      </c>
      <c r="H27" s="434">
        <v>15058</v>
      </c>
      <c r="I27" s="405">
        <f>G27-H27</f>
        <v>1679</v>
      </c>
      <c r="J27" s="405">
        <f t="shared" si="4"/>
        <v>-1679000</v>
      </c>
      <c r="K27" s="405">
        <f t="shared" si="1"/>
        <v>-1.679</v>
      </c>
      <c r="L27" s="433">
        <v>985418</v>
      </c>
      <c r="M27" s="434">
        <v>985418</v>
      </c>
      <c r="N27" s="405">
        <f>L27-M27</f>
        <v>0</v>
      </c>
      <c r="O27" s="405">
        <f t="shared" si="5"/>
        <v>0</v>
      </c>
      <c r="P27" s="405">
        <f t="shared" si="3"/>
        <v>0</v>
      </c>
      <c r="Q27" s="684"/>
    </row>
    <row r="28" spans="1:17" ht="22.5" customHeight="1">
      <c r="A28" s="322">
        <v>16</v>
      </c>
      <c r="B28" s="387" t="s">
        <v>16</v>
      </c>
      <c r="C28" s="388">
        <v>5128460</v>
      </c>
      <c r="D28" s="149" t="s">
        <v>12</v>
      </c>
      <c r="E28" s="113" t="s">
        <v>355</v>
      </c>
      <c r="F28" s="397">
        <v>1000</v>
      </c>
      <c r="G28" s="756">
        <v>995604</v>
      </c>
      <c r="H28" s="755">
        <v>998457</v>
      </c>
      <c r="I28" s="405">
        <f>G28-H28</f>
        <v>-2853</v>
      </c>
      <c r="J28" s="405">
        <f>$F28*I28</f>
        <v>-2853000</v>
      </c>
      <c r="K28" s="405">
        <f>J28/1000000</f>
        <v>-2.853</v>
      </c>
      <c r="L28" s="433">
        <v>2</v>
      </c>
      <c r="M28" s="434">
        <v>2</v>
      </c>
      <c r="N28" s="405">
        <f>L28-M28</f>
        <v>0</v>
      </c>
      <c r="O28" s="405">
        <f>$F28*N28</f>
        <v>0</v>
      </c>
      <c r="P28" s="405">
        <f>O28/1000000</f>
        <v>0</v>
      </c>
      <c r="Q28" s="684"/>
    </row>
    <row r="29" spans="1:17" ht="29.25" customHeight="1">
      <c r="A29" s="322"/>
      <c r="B29" s="387" t="s">
        <v>16</v>
      </c>
      <c r="C29" s="388">
        <v>5128460</v>
      </c>
      <c r="D29" s="149" t="s">
        <v>12</v>
      </c>
      <c r="E29" s="113" t="s">
        <v>355</v>
      </c>
      <c r="F29" s="397">
        <v>-1000</v>
      </c>
      <c r="G29" s="436">
        <v>999495</v>
      </c>
      <c r="H29" s="758">
        <v>995604</v>
      </c>
      <c r="I29" s="402">
        <f>G29-H29</f>
        <v>3891</v>
      </c>
      <c r="J29" s="402">
        <f>$F29*I29</f>
        <v>-3891000</v>
      </c>
      <c r="K29" s="402">
        <f>J29/1000000</f>
        <v>-3.891</v>
      </c>
      <c r="L29" s="436">
        <v>2</v>
      </c>
      <c r="M29" s="437">
        <v>2</v>
      </c>
      <c r="N29" s="402">
        <f>L29-M29</f>
        <v>0</v>
      </c>
      <c r="O29" s="402">
        <f>$F29*N29</f>
        <v>0</v>
      </c>
      <c r="P29" s="402">
        <f>O29/1000000</f>
        <v>0</v>
      </c>
      <c r="Q29" s="757" t="s">
        <v>417</v>
      </c>
    </row>
    <row r="30" spans="1:17" ht="22.5" customHeight="1">
      <c r="A30" s="322"/>
      <c r="B30" s="352" t="s">
        <v>170</v>
      </c>
      <c r="C30" s="388"/>
      <c r="D30" s="101"/>
      <c r="E30" s="101"/>
      <c r="F30" s="397"/>
      <c r="G30" s="608"/>
      <c r="H30" s="607"/>
      <c r="I30" s="405"/>
      <c r="J30" s="405"/>
      <c r="K30" s="405"/>
      <c r="L30" s="406"/>
      <c r="M30" s="405"/>
      <c r="N30" s="405"/>
      <c r="O30" s="405"/>
      <c r="P30" s="405"/>
      <c r="Q30" s="394"/>
    </row>
    <row r="31" spans="1:17" ht="22.5" customHeight="1">
      <c r="A31" s="322">
        <v>17</v>
      </c>
      <c r="B31" s="387" t="s">
        <v>15</v>
      </c>
      <c r="C31" s="388">
        <v>4864977</v>
      </c>
      <c r="D31" s="149" t="s">
        <v>12</v>
      </c>
      <c r="E31" s="113" t="s">
        <v>355</v>
      </c>
      <c r="F31" s="397">
        <v>-1000</v>
      </c>
      <c r="G31" s="436">
        <v>2463</v>
      </c>
      <c r="H31" s="437">
        <v>2799</v>
      </c>
      <c r="I31" s="402">
        <f>G31-H31</f>
        <v>-336</v>
      </c>
      <c r="J31" s="402">
        <f t="shared" si="4"/>
        <v>336000</v>
      </c>
      <c r="K31" s="402">
        <f t="shared" si="1"/>
        <v>0.336</v>
      </c>
      <c r="L31" s="436">
        <v>999529</v>
      </c>
      <c r="M31" s="437">
        <v>999531</v>
      </c>
      <c r="N31" s="402">
        <f>L31-M31</f>
        <v>-2</v>
      </c>
      <c r="O31" s="402">
        <f t="shared" si="5"/>
        <v>2000</v>
      </c>
      <c r="P31" s="402">
        <f t="shared" si="3"/>
        <v>0.002</v>
      </c>
      <c r="Q31" s="725"/>
    </row>
    <row r="32" spans="1:17" ht="22.5" customHeight="1">
      <c r="A32" s="322">
        <v>18</v>
      </c>
      <c r="B32" s="387" t="s">
        <v>16</v>
      </c>
      <c r="C32" s="388">
        <v>4864970</v>
      </c>
      <c r="D32" s="149" t="s">
        <v>12</v>
      </c>
      <c r="E32" s="113" t="s">
        <v>355</v>
      </c>
      <c r="F32" s="397">
        <v>-1000</v>
      </c>
      <c r="G32" s="433">
        <v>10901</v>
      </c>
      <c r="H32" s="434">
        <v>11749</v>
      </c>
      <c r="I32" s="405">
        <f>G32-H32</f>
        <v>-848</v>
      </c>
      <c r="J32" s="405">
        <f t="shared" si="4"/>
        <v>848000</v>
      </c>
      <c r="K32" s="405">
        <f t="shared" si="1"/>
        <v>0.848</v>
      </c>
      <c r="L32" s="433">
        <v>1951</v>
      </c>
      <c r="M32" s="434">
        <v>1957</v>
      </c>
      <c r="N32" s="405">
        <f>L32-M32</f>
        <v>-6</v>
      </c>
      <c r="O32" s="405">
        <f t="shared" si="5"/>
        <v>6000</v>
      </c>
      <c r="P32" s="405">
        <f t="shared" si="3"/>
        <v>0.006</v>
      </c>
      <c r="Q32" s="394"/>
    </row>
    <row r="33" spans="1:17" ht="22.5" customHeight="1">
      <c r="A33" s="322">
        <v>19</v>
      </c>
      <c r="B33" s="387" t="s">
        <v>17</v>
      </c>
      <c r="C33" s="388">
        <v>4864971</v>
      </c>
      <c r="D33" s="149" t="s">
        <v>12</v>
      </c>
      <c r="E33" s="113" t="s">
        <v>355</v>
      </c>
      <c r="F33" s="397">
        <v>-1000</v>
      </c>
      <c r="G33" s="433">
        <v>26145</v>
      </c>
      <c r="H33" s="434">
        <v>26935</v>
      </c>
      <c r="I33" s="405">
        <f>G33-H33</f>
        <v>-790</v>
      </c>
      <c r="J33" s="405">
        <f t="shared" si="4"/>
        <v>790000</v>
      </c>
      <c r="K33" s="405">
        <f t="shared" si="1"/>
        <v>0.79</v>
      </c>
      <c r="L33" s="433">
        <v>6300</v>
      </c>
      <c r="M33" s="434">
        <v>6302</v>
      </c>
      <c r="N33" s="405">
        <f>L33-M33</f>
        <v>-2</v>
      </c>
      <c r="O33" s="405">
        <f t="shared" si="5"/>
        <v>2000</v>
      </c>
      <c r="P33" s="405">
        <f t="shared" si="3"/>
        <v>0.002</v>
      </c>
      <c r="Q33" s="394"/>
    </row>
    <row r="34" spans="1:17" ht="22.5" customHeight="1">
      <c r="A34" s="322">
        <v>20</v>
      </c>
      <c r="B34" s="354" t="s">
        <v>168</v>
      </c>
      <c r="C34" s="388">
        <v>4865012</v>
      </c>
      <c r="D34" s="101" t="s">
        <v>12</v>
      </c>
      <c r="E34" s="113" t="s">
        <v>355</v>
      </c>
      <c r="F34" s="397">
        <v>-1000</v>
      </c>
      <c r="G34" s="433">
        <v>39692</v>
      </c>
      <c r="H34" s="434">
        <v>39440</v>
      </c>
      <c r="I34" s="405">
        <f>G34-H34</f>
        <v>252</v>
      </c>
      <c r="J34" s="405">
        <f t="shared" si="4"/>
        <v>-252000</v>
      </c>
      <c r="K34" s="405">
        <f t="shared" si="1"/>
        <v>-0.252</v>
      </c>
      <c r="L34" s="433">
        <v>31939</v>
      </c>
      <c r="M34" s="434">
        <v>31940</v>
      </c>
      <c r="N34" s="405">
        <f>L34-M34</f>
        <v>-1</v>
      </c>
      <c r="O34" s="405">
        <f t="shared" si="5"/>
        <v>1000</v>
      </c>
      <c r="P34" s="405">
        <f t="shared" si="3"/>
        <v>0.001</v>
      </c>
      <c r="Q34" s="748" t="s">
        <v>414</v>
      </c>
    </row>
    <row r="35" spans="1:17" ht="34.5" customHeight="1">
      <c r="A35" s="322"/>
      <c r="B35" s="354" t="s">
        <v>168</v>
      </c>
      <c r="C35" s="388">
        <v>4864995</v>
      </c>
      <c r="D35" s="101" t="s">
        <v>12</v>
      </c>
      <c r="E35" s="113" t="s">
        <v>355</v>
      </c>
      <c r="F35" s="397">
        <v>-1000</v>
      </c>
      <c r="G35" s="436">
        <v>6</v>
      </c>
      <c r="H35" s="437">
        <v>3</v>
      </c>
      <c r="I35" s="402">
        <f>G35-H35</f>
        <v>3</v>
      </c>
      <c r="J35" s="402">
        <f>$F35*I35</f>
        <v>-3000</v>
      </c>
      <c r="K35" s="402">
        <f>J35/1000000</f>
        <v>-0.003</v>
      </c>
      <c r="L35" s="436">
        <v>999997</v>
      </c>
      <c r="M35" s="437">
        <v>1000000</v>
      </c>
      <c r="N35" s="402">
        <f>L35-M35</f>
        <v>-3</v>
      </c>
      <c r="O35" s="402">
        <f>$F35*N35</f>
        <v>3000</v>
      </c>
      <c r="P35" s="402">
        <f>O35/1000000</f>
        <v>0.003</v>
      </c>
      <c r="Q35" s="759" t="s">
        <v>416</v>
      </c>
    </row>
    <row r="36" spans="1:17" ht="22.5" customHeight="1">
      <c r="A36" s="322"/>
      <c r="B36" s="389" t="s">
        <v>171</v>
      </c>
      <c r="C36" s="388"/>
      <c r="D36" s="149"/>
      <c r="E36" s="149"/>
      <c r="F36" s="397"/>
      <c r="G36" s="608"/>
      <c r="H36" s="607"/>
      <c r="I36" s="405"/>
      <c r="J36" s="405"/>
      <c r="K36" s="405"/>
      <c r="L36" s="406"/>
      <c r="M36" s="405"/>
      <c r="N36" s="405"/>
      <c r="O36" s="405"/>
      <c r="P36" s="405"/>
      <c r="Q36" s="394"/>
    </row>
    <row r="37" spans="1:17" ht="22.5" customHeight="1">
      <c r="A37" s="322"/>
      <c r="B37" s="389" t="s">
        <v>41</v>
      </c>
      <c r="C37" s="388"/>
      <c r="D37" s="149"/>
      <c r="E37" s="149"/>
      <c r="F37" s="397"/>
      <c r="G37" s="608"/>
      <c r="H37" s="607"/>
      <c r="I37" s="405"/>
      <c r="J37" s="405"/>
      <c r="K37" s="405"/>
      <c r="L37" s="406"/>
      <c r="M37" s="405"/>
      <c r="N37" s="405"/>
      <c r="O37" s="405"/>
      <c r="P37" s="405"/>
      <c r="Q37" s="394"/>
    </row>
    <row r="38" spans="1:17" ht="22.5" customHeight="1">
      <c r="A38" s="322">
        <v>21</v>
      </c>
      <c r="B38" s="387" t="s">
        <v>172</v>
      </c>
      <c r="C38" s="388">
        <v>4864955</v>
      </c>
      <c r="D38" s="149" t="s">
        <v>12</v>
      </c>
      <c r="E38" s="113" t="s">
        <v>355</v>
      </c>
      <c r="F38" s="397">
        <v>1000</v>
      </c>
      <c r="G38" s="433">
        <v>8717</v>
      </c>
      <c r="H38" s="434">
        <v>8293</v>
      </c>
      <c r="I38" s="405">
        <f>G38-H38</f>
        <v>424</v>
      </c>
      <c r="J38" s="405">
        <f t="shared" si="4"/>
        <v>424000</v>
      </c>
      <c r="K38" s="405">
        <f t="shared" si="1"/>
        <v>0.424</v>
      </c>
      <c r="L38" s="433">
        <v>7047</v>
      </c>
      <c r="M38" s="434">
        <v>7047</v>
      </c>
      <c r="N38" s="405">
        <f>L38-M38</f>
        <v>0</v>
      </c>
      <c r="O38" s="405">
        <f t="shared" si="5"/>
        <v>0</v>
      </c>
      <c r="P38" s="405">
        <f t="shared" si="3"/>
        <v>0</v>
      </c>
      <c r="Q38" s="394"/>
    </row>
    <row r="39" spans="1:17" ht="22.5" customHeight="1">
      <c r="A39" s="322"/>
      <c r="B39" s="352" t="s">
        <v>173</v>
      </c>
      <c r="C39" s="388"/>
      <c r="D39" s="101"/>
      <c r="E39" s="101"/>
      <c r="F39" s="397"/>
      <c r="G39" s="608"/>
      <c r="H39" s="607"/>
      <c r="I39" s="405"/>
      <c r="J39" s="405"/>
      <c r="K39" s="405"/>
      <c r="L39" s="406"/>
      <c r="M39" s="405"/>
      <c r="N39" s="405"/>
      <c r="O39" s="405"/>
      <c r="P39" s="405"/>
      <c r="Q39" s="394"/>
    </row>
    <row r="40" spans="1:17" ht="22.5" customHeight="1">
      <c r="A40" s="322">
        <v>22</v>
      </c>
      <c r="B40" s="354" t="s">
        <v>15</v>
      </c>
      <c r="C40" s="388">
        <v>4864908</v>
      </c>
      <c r="D40" s="101" t="s">
        <v>12</v>
      </c>
      <c r="E40" s="113" t="s">
        <v>355</v>
      </c>
      <c r="F40" s="397">
        <v>-1000</v>
      </c>
      <c r="G40" s="433">
        <v>912441</v>
      </c>
      <c r="H40" s="434">
        <v>914384</v>
      </c>
      <c r="I40" s="405">
        <f>G40-H40</f>
        <v>-1943</v>
      </c>
      <c r="J40" s="405">
        <f t="shared" si="4"/>
        <v>1943000</v>
      </c>
      <c r="K40" s="405">
        <f t="shared" si="1"/>
        <v>1.943</v>
      </c>
      <c r="L40" s="433">
        <v>890303</v>
      </c>
      <c r="M40" s="434">
        <v>890303</v>
      </c>
      <c r="N40" s="405">
        <f>L40-M40</f>
        <v>0</v>
      </c>
      <c r="O40" s="405">
        <f t="shared" si="5"/>
        <v>0</v>
      </c>
      <c r="P40" s="405">
        <f t="shared" si="3"/>
        <v>0</v>
      </c>
      <c r="Q40" s="394"/>
    </row>
    <row r="41" spans="1:17" ht="22.5" customHeight="1">
      <c r="A41" s="322">
        <v>23</v>
      </c>
      <c r="B41" s="387" t="s">
        <v>16</v>
      </c>
      <c r="C41" s="388">
        <v>4864909</v>
      </c>
      <c r="D41" s="149" t="s">
        <v>12</v>
      </c>
      <c r="E41" s="113" t="s">
        <v>355</v>
      </c>
      <c r="F41" s="397">
        <v>-1000</v>
      </c>
      <c r="G41" s="433">
        <v>959840</v>
      </c>
      <c r="H41" s="434">
        <v>961501</v>
      </c>
      <c r="I41" s="405">
        <f>G41-H41</f>
        <v>-1661</v>
      </c>
      <c r="J41" s="405">
        <f t="shared" si="4"/>
        <v>1661000</v>
      </c>
      <c r="K41" s="405">
        <f t="shared" si="1"/>
        <v>1.661</v>
      </c>
      <c r="L41" s="433">
        <v>857225</v>
      </c>
      <c r="M41" s="434">
        <v>857225</v>
      </c>
      <c r="N41" s="405">
        <f>L41-M41</f>
        <v>0</v>
      </c>
      <c r="O41" s="405">
        <f t="shared" si="5"/>
        <v>0</v>
      </c>
      <c r="P41" s="405">
        <f t="shared" si="3"/>
        <v>0</v>
      </c>
      <c r="Q41" s="394"/>
    </row>
    <row r="42" spans="1:17" ht="22.5" customHeight="1">
      <c r="A42" s="322"/>
      <c r="B42" s="389" t="s">
        <v>174</v>
      </c>
      <c r="C42" s="388"/>
      <c r="D42" s="149"/>
      <c r="E42" s="149"/>
      <c r="F42" s="395"/>
      <c r="G42" s="608"/>
      <c r="H42" s="607"/>
      <c r="I42" s="405"/>
      <c r="J42" s="405"/>
      <c r="K42" s="405"/>
      <c r="L42" s="406"/>
      <c r="M42" s="405"/>
      <c r="N42" s="405"/>
      <c r="O42" s="405"/>
      <c r="P42" s="405"/>
      <c r="Q42" s="394"/>
    </row>
    <row r="43" spans="1:17" ht="22.5" customHeight="1">
      <c r="A43" s="322">
        <v>24</v>
      </c>
      <c r="B43" s="387" t="s">
        <v>130</v>
      </c>
      <c r="C43" s="388">
        <v>4864964</v>
      </c>
      <c r="D43" s="149" t="s">
        <v>12</v>
      </c>
      <c r="E43" s="113" t="s">
        <v>355</v>
      </c>
      <c r="F43" s="397">
        <v>-1000</v>
      </c>
      <c r="G43" s="433">
        <v>999434</v>
      </c>
      <c r="H43" s="434">
        <v>999783</v>
      </c>
      <c r="I43" s="405">
        <f aca="true" t="shared" si="6" ref="I43:I48">G43-H43</f>
        <v>-349</v>
      </c>
      <c r="J43" s="405">
        <f t="shared" si="4"/>
        <v>349000</v>
      </c>
      <c r="K43" s="405">
        <f t="shared" si="1"/>
        <v>0.349</v>
      </c>
      <c r="L43" s="433">
        <v>972761</v>
      </c>
      <c r="M43" s="434">
        <v>973254</v>
      </c>
      <c r="N43" s="405">
        <f aca="true" t="shared" si="7" ref="N43:N48">L43-M43</f>
        <v>-493</v>
      </c>
      <c r="O43" s="405">
        <f t="shared" si="5"/>
        <v>493000</v>
      </c>
      <c r="P43" s="405">
        <f t="shared" si="3"/>
        <v>0.493</v>
      </c>
      <c r="Q43" s="394"/>
    </row>
    <row r="44" spans="1:17" ht="22.5" customHeight="1">
      <c r="A44" s="322">
        <v>25</v>
      </c>
      <c r="B44" s="387" t="s">
        <v>131</v>
      </c>
      <c r="C44" s="388">
        <v>4864965</v>
      </c>
      <c r="D44" s="149" t="s">
        <v>12</v>
      </c>
      <c r="E44" s="113" t="s">
        <v>355</v>
      </c>
      <c r="F44" s="397">
        <v>-1000</v>
      </c>
      <c r="G44" s="433">
        <v>999784</v>
      </c>
      <c r="H44" s="434">
        <v>194</v>
      </c>
      <c r="I44" s="405">
        <f t="shared" si="6"/>
        <v>999590</v>
      </c>
      <c r="J44" s="405">
        <f t="shared" si="4"/>
        <v>-999590000</v>
      </c>
      <c r="K44" s="405">
        <f t="shared" si="1"/>
        <v>-999.59</v>
      </c>
      <c r="L44" s="433">
        <v>957002</v>
      </c>
      <c r="M44" s="434">
        <v>957041</v>
      </c>
      <c r="N44" s="405">
        <f t="shared" si="7"/>
        <v>-39</v>
      </c>
      <c r="O44" s="405">
        <f t="shared" si="5"/>
        <v>39000</v>
      </c>
      <c r="P44" s="405">
        <f t="shared" si="3"/>
        <v>0.039</v>
      </c>
      <c r="Q44" s="394"/>
    </row>
    <row r="45" spans="1:17" ht="22.5" customHeight="1">
      <c r="A45" s="322">
        <v>26</v>
      </c>
      <c r="B45" s="387" t="s">
        <v>175</v>
      </c>
      <c r="C45" s="388">
        <v>4864890</v>
      </c>
      <c r="D45" s="149" t="s">
        <v>12</v>
      </c>
      <c r="E45" s="113" t="s">
        <v>355</v>
      </c>
      <c r="F45" s="397">
        <v>-1000</v>
      </c>
      <c r="G45" s="433">
        <v>996056</v>
      </c>
      <c r="H45" s="434">
        <v>996371</v>
      </c>
      <c r="I45" s="405">
        <f t="shared" si="6"/>
        <v>-315</v>
      </c>
      <c r="J45" s="405">
        <f t="shared" si="4"/>
        <v>315000</v>
      </c>
      <c r="K45" s="405">
        <f t="shared" si="1"/>
        <v>0.315</v>
      </c>
      <c r="L45" s="433">
        <v>956880</v>
      </c>
      <c r="M45" s="434">
        <v>956880</v>
      </c>
      <c r="N45" s="405">
        <f t="shared" si="7"/>
        <v>0</v>
      </c>
      <c r="O45" s="405">
        <f t="shared" si="5"/>
        <v>0</v>
      </c>
      <c r="P45" s="405">
        <f t="shared" si="3"/>
        <v>0</v>
      </c>
      <c r="Q45" s="394"/>
    </row>
    <row r="46" spans="1:17" ht="22.5" customHeight="1">
      <c r="A46" s="322">
        <v>27</v>
      </c>
      <c r="B46" s="354" t="s">
        <v>176</v>
      </c>
      <c r="C46" s="388">
        <v>4864891</v>
      </c>
      <c r="D46" s="101" t="s">
        <v>12</v>
      </c>
      <c r="E46" s="113" t="s">
        <v>355</v>
      </c>
      <c r="F46" s="397">
        <v>-1000</v>
      </c>
      <c r="G46" s="433">
        <v>0</v>
      </c>
      <c r="H46" s="434">
        <v>0</v>
      </c>
      <c r="I46" s="405">
        <f t="shared" si="6"/>
        <v>0</v>
      </c>
      <c r="J46" s="405">
        <f t="shared" si="4"/>
        <v>0</v>
      </c>
      <c r="K46" s="405">
        <f t="shared" si="1"/>
        <v>0</v>
      </c>
      <c r="L46" s="433">
        <v>0</v>
      </c>
      <c r="M46" s="434">
        <v>0</v>
      </c>
      <c r="N46" s="405">
        <f t="shared" si="7"/>
        <v>0</v>
      </c>
      <c r="O46" s="405">
        <f t="shared" si="5"/>
        <v>0</v>
      </c>
      <c r="P46" s="405">
        <f t="shared" si="3"/>
        <v>0</v>
      </c>
      <c r="Q46" s="394"/>
    </row>
    <row r="47" spans="1:17" ht="22.5" customHeight="1">
      <c r="A47" s="322">
        <v>28</v>
      </c>
      <c r="B47" s="387" t="s">
        <v>177</v>
      </c>
      <c r="C47" s="388">
        <v>4864906</v>
      </c>
      <c r="D47" s="149" t="s">
        <v>12</v>
      </c>
      <c r="E47" s="113" t="s">
        <v>355</v>
      </c>
      <c r="F47" s="397">
        <v>-1000</v>
      </c>
      <c r="G47" s="433">
        <v>998633</v>
      </c>
      <c r="H47" s="434">
        <v>998806</v>
      </c>
      <c r="I47" s="405">
        <f t="shared" si="6"/>
        <v>-173</v>
      </c>
      <c r="J47" s="405">
        <f t="shared" si="4"/>
        <v>173000</v>
      </c>
      <c r="K47" s="405">
        <f t="shared" si="1"/>
        <v>0.173</v>
      </c>
      <c r="L47" s="433">
        <v>889929</v>
      </c>
      <c r="M47" s="434">
        <v>889929</v>
      </c>
      <c r="N47" s="405">
        <f t="shared" si="7"/>
        <v>0</v>
      </c>
      <c r="O47" s="405">
        <f t="shared" si="5"/>
        <v>0</v>
      </c>
      <c r="P47" s="405">
        <f t="shared" si="3"/>
        <v>0</v>
      </c>
      <c r="Q47" s="394"/>
    </row>
    <row r="48" spans="1:17" ht="22.5" customHeight="1" thickBot="1">
      <c r="A48" s="322">
        <v>29</v>
      </c>
      <c r="B48" s="387" t="s">
        <v>178</v>
      </c>
      <c r="C48" s="388">
        <v>4864907</v>
      </c>
      <c r="D48" s="149" t="s">
        <v>12</v>
      </c>
      <c r="E48" s="113" t="s">
        <v>355</v>
      </c>
      <c r="F48" s="569">
        <v>-1000</v>
      </c>
      <c r="G48" s="433">
        <v>997680</v>
      </c>
      <c r="H48" s="434">
        <v>998033</v>
      </c>
      <c r="I48" s="405">
        <f t="shared" si="6"/>
        <v>-353</v>
      </c>
      <c r="J48" s="405">
        <f t="shared" si="4"/>
        <v>353000</v>
      </c>
      <c r="K48" s="405">
        <f t="shared" si="1"/>
        <v>0.353</v>
      </c>
      <c r="L48" s="433">
        <v>869275</v>
      </c>
      <c r="M48" s="434">
        <v>869275</v>
      </c>
      <c r="N48" s="405">
        <f t="shared" si="7"/>
        <v>0</v>
      </c>
      <c r="O48" s="405">
        <f t="shared" si="5"/>
        <v>0</v>
      </c>
      <c r="P48" s="405">
        <f t="shared" si="3"/>
        <v>0</v>
      </c>
      <c r="Q48" s="394"/>
    </row>
    <row r="49" spans="1:17" ht="18" customHeight="1" thickBot="1" thickTop="1">
      <c r="A49" s="521" t="s">
        <v>344</v>
      </c>
      <c r="B49" s="390"/>
      <c r="C49" s="391"/>
      <c r="D49" s="309"/>
      <c r="E49" s="310"/>
      <c r="F49" s="397"/>
      <c r="G49" s="609"/>
      <c r="H49" s="610"/>
      <c r="I49" s="414"/>
      <c r="J49" s="414"/>
      <c r="K49" s="414"/>
      <c r="L49" s="414"/>
      <c r="M49" s="415"/>
      <c r="N49" s="414"/>
      <c r="O49" s="414"/>
      <c r="P49" s="530" t="str">
        <f>NDPL!$Q$1</f>
        <v>NOVEMBER-2013</v>
      </c>
      <c r="Q49" s="530"/>
    </row>
    <row r="50" spans="1:17" ht="21" customHeight="1" thickTop="1">
      <c r="A50" s="349"/>
      <c r="B50" s="352" t="s">
        <v>179</v>
      </c>
      <c r="C50" s="388"/>
      <c r="D50" s="101"/>
      <c r="E50" s="101"/>
      <c r="F50" s="570"/>
      <c r="G50" s="608"/>
      <c r="H50" s="607"/>
      <c r="I50" s="405"/>
      <c r="J50" s="405"/>
      <c r="K50" s="405"/>
      <c r="L50" s="406"/>
      <c r="M50" s="405"/>
      <c r="N50" s="405"/>
      <c r="O50" s="405"/>
      <c r="P50" s="405"/>
      <c r="Q50" s="178"/>
    </row>
    <row r="51" spans="1:17" ht="21" customHeight="1">
      <c r="A51" s="322">
        <v>30</v>
      </c>
      <c r="B51" s="387" t="s">
        <v>15</v>
      </c>
      <c r="C51" s="388">
        <v>4864988</v>
      </c>
      <c r="D51" s="149" t="s">
        <v>12</v>
      </c>
      <c r="E51" s="113" t="s">
        <v>355</v>
      </c>
      <c r="F51" s="397">
        <v>-1000</v>
      </c>
      <c r="G51" s="433">
        <v>996623</v>
      </c>
      <c r="H51" s="434">
        <v>997397</v>
      </c>
      <c r="I51" s="405">
        <f>G51-H51</f>
        <v>-774</v>
      </c>
      <c r="J51" s="405">
        <f t="shared" si="4"/>
        <v>774000</v>
      </c>
      <c r="K51" s="405">
        <f t="shared" si="1"/>
        <v>0.774</v>
      </c>
      <c r="L51" s="433">
        <v>972766</v>
      </c>
      <c r="M51" s="434">
        <v>972766</v>
      </c>
      <c r="N51" s="405">
        <f>L51-M51</f>
        <v>0</v>
      </c>
      <c r="O51" s="405">
        <f t="shared" si="5"/>
        <v>0</v>
      </c>
      <c r="P51" s="405">
        <f t="shared" si="3"/>
        <v>0</v>
      </c>
      <c r="Q51" s="178"/>
    </row>
    <row r="52" spans="1:17" ht="21" customHeight="1">
      <c r="A52" s="322">
        <v>31</v>
      </c>
      <c r="B52" s="387" t="s">
        <v>16</v>
      </c>
      <c r="C52" s="388">
        <v>4864989</v>
      </c>
      <c r="D52" s="149" t="s">
        <v>12</v>
      </c>
      <c r="E52" s="113" t="s">
        <v>355</v>
      </c>
      <c r="F52" s="397">
        <v>-1000</v>
      </c>
      <c r="G52" s="433">
        <v>998309</v>
      </c>
      <c r="H52" s="434">
        <v>998805</v>
      </c>
      <c r="I52" s="405">
        <f>G52-H52</f>
        <v>-496</v>
      </c>
      <c r="J52" s="405">
        <f t="shared" si="4"/>
        <v>496000</v>
      </c>
      <c r="K52" s="405">
        <f t="shared" si="1"/>
        <v>0.496</v>
      </c>
      <c r="L52" s="433">
        <v>988999</v>
      </c>
      <c r="M52" s="434">
        <v>989057</v>
      </c>
      <c r="N52" s="405">
        <f>L52-M52</f>
        <v>-58</v>
      </c>
      <c r="O52" s="405">
        <f t="shared" si="5"/>
        <v>58000</v>
      </c>
      <c r="P52" s="405">
        <f t="shared" si="3"/>
        <v>0.058</v>
      </c>
      <c r="Q52" s="178"/>
    </row>
    <row r="53" spans="1:17" ht="21" customHeight="1">
      <c r="A53" s="322">
        <v>32</v>
      </c>
      <c r="B53" s="387" t="s">
        <v>17</v>
      </c>
      <c r="C53" s="388">
        <v>4864979</v>
      </c>
      <c r="D53" s="149" t="s">
        <v>12</v>
      </c>
      <c r="E53" s="113" t="s">
        <v>355</v>
      </c>
      <c r="F53" s="397">
        <v>-2000</v>
      </c>
      <c r="G53" s="433">
        <v>994826</v>
      </c>
      <c r="H53" s="434">
        <v>994346</v>
      </c>
      <c r="I53" s="405">
        <f>G53-H53</f>
        <v>480</v>
      </c>
      <c r="J53" s="405">
        <f t="shared" si="4"/>
        <v>-960000</v>
      </c>
      <c r="K53" s="405">
        <f t="shared" si="1"/>
        <v>-0.96</v>
      </c>
      <c r="L53" s="433">
        <v>970107</v>
      </c>
      <c r="M53" s="434">
        <v>970107</v>
      </c>
      <c r="N53" s="405">
        <f>L53-M53</f>
        <v>0</v>
      </c>
      <c r="O53" s="405">
        <f t="shared" si="5"/>
        <v>0</v>
      </c>
      <c r="P53" s="405">
        <f t="shared" si="3"/>
        <v>0</v>
      </c>
      <c r="Q53" s="571"/>
    </row>
    <row r="54" spans="1:17" ht="21" customHeight="1">
      <c r="A54" s="322"/>
      <c r="B54" s="389" t="s">
        <v>180</v>
      </c>
      <c r="C54" s="388"/>
      <c r="D54" s="149"/>
      <c r="E54" s="149"/>
      <c r="F54" s="397"/>
      <c r="G54" s="608"/>
      <c r="H54" s="607"/>
      <c r="I54" s="405"/>
      <c r="J54" s="405"/>
      <c r="K54" s="405"/>
      <c r="L54" s="406"/>
      <c r="M54" s="405"/>
      <c r="N54" s="405"/>
      <c r="O54" s="405"/>
      <c r="P54" s="405"/>
      <c r="Q54" s="178"/>
    </row>
    <row r="55" spans="1:17" ht="21" customHeight="1">
      <c r="A55" s="322">
        <v>33</v>
      </c>
      <c r="B55" s="387" t="s">
        <v>15</v>
      </c>
      <c r="C55" s="388">
        <v>4864966</v>
      </c>
      <c r="D55" s="149" t="s">
        <v>12</v>
      </c>
      <c r="E55" s="113" t="s">
        <v>355</v>
      </c>
      <c r="F55" s="397">
        <v>-1000</v>
      </c>
      <c r="G55" s="433">
        <v>996559</v>
      </c>
      <c r="H55" s="434">
        <v>996970</v>
      </c>
      <c r="I55" s="405">
        <f>G55-H55</f>
        <v>-411</v>
      </c>
      <c r="J55" s="405">
        <f t="shared" si="4"/>
        <v>411000</v>
      </c>
      <c r="K55" s="405">
        <f t="shared" si="1"/>
        <v>0.411</v>
      </c>
      <c r="L55" s="433">
        <v>915355</v>
      </c>
      <c r="M55" s="434">
        <v>915363</v>
      </c>
      <c r="N55" s="405">
        <f>L55-M55</f>
        <v>-8</v>
      </c>
      <c r="O55" s="405">
        <f t="shared" si="5"/>
        <v>8000</v>
      </c>
      <c r="P55" s="405">
        <f t="shared" si="3"/>
        <v>0.008</v>
      </c>
      <c r="Q55" s="178"/>
    </row>
    <row r="56" spans="1:17" ht="21" customHeight="1">
      <c r="A56" s="322">
        <v>34</v>
      </c>
      <c r="B56" s="387" t="s">
        <v>16</v>
      </c>
      <c r="C56" s="388">
        <v>4864967</v>
      </c>
      <c r="D56" s="149" t="s">
        <v>12</v>
      </c>
      <c r="E56" s="113" t="s">
        <v>355</v>
      </c>
      <c r="F56" s="397">
        <v>-1000</v>
      </c>
      <c r="G56" s="433">
        <v>995227</v>
      </c>
      <c r="H56" s="434">
        <v>995797</v>
      </c>
      <c r="I56" s="405">
        <f>G56-H56</f>
        <v>-570</v>
      </c>
      <c r="J56" s="405">
        <f t="shared" si="4"/>
        <v>570000</v>
      </c>
      <c r="K56" s="405">
        <f t="shared" si="1"/>
        <v>0.57</v>
      </c>
      <c r="L56" s="433">
        <v>928164</v>
      </c>
      <c r="M56" s="434">
        <v>928164</v>
      </c>
      <c r="N56" s="405">
        <f>L56-M56</f>
        <v>0</v>
      </c>
      <c r="O56" s="405">
        <f t="shared" si="5"/>
        <v>0</v>
      </c>
      <c r="P56" s="405">
        <f t="shared" si="3"/>
        <v>0</v>
      </c>
      <c r="Q56" s="178"/>
    </row>
    <row r="57" spans="1:17" ht="21" customHeight="1">
      <c r="A57" s="322">
        <v>35</v>
      </c>
      <c r="B57" s="387" t="s">
        <v>17</v>
      </c>
      <c r="C57" s="388">
        <v>4865048</v>
      </c>
      <c r="D57" s="149" t="s">
        <v>12</v>
      </c>
      <c r="E57" s="113" t="s">
        <v>355</v>
      </c>
      <c r="F57" s="397">
        <v>-1000</v>
      </c>
      <c r="G57" s="433">
        <v>996497</v>
      </c>
      <c r="H57" s="434">
        <v>996933</v>
      </c>
      <c r="I57" s="405">
        <f>G57-H57</f>
        <v>-436</v>
      </c>
      <c r="J57" s="405">
        <f t="shared" si="4"/>
        <v>436000</v>
      </c>
      <c r="K57" s="405">
        <f t="shared" si="1"/>
        <v>0.436</v>
      </c>
      <c r="L57" s="433">
        <v>919411</v>
      </c>
      <c r="M57" s="434">
        <v>919417</v>
      </c>
      <c r="N57" s="405">
        <f>L57-M57</f>
        <v>-6</v>
      </c>
      <c r="O57" s="405">
        <f t="shared" si="5"/>
        <v>6000</v>
      </c>
      <c r="P57" s="405">
        <f t="shared" si="3"/>
        <v>0.006</v>
      </c>
      <c r="Q57" s="178" t="s">
        <v>436</v>
      </c>
    </row>
    <row r="58" spans="1:17" ht="21" customHeight="1">
      <c r="A58" s="322">
        <v>36</v>
      </c>
      <c r="B58" s="387" t="s">
        <v>168</v>
      </c>
      <c r="C58" s="388">
        <v>5128468</v>
      </c>
      <c r="D58" s="149" t="s">
        <v>12</v>
      </c>
      <c r="E58" s="113" t="s">
        <v>355</v>
      </c>
      <c r="F58" s="397">
        <v>-1000</v>
      </c>
      <c r="G58" s="436">
        <v>999311</v>
      </c>
      <c r="H58" s="437">
        <v>1000000</v>
      </c>
      <c r="I58" s="402">
        <f>G58-H58</f>
        <v>-689</v>
      </c>
      <c r="J58" s="402">
        <f>$F58*I58</f>
        <v>689000</v>
      </c>
      <c r="K58" s="402">
        <f>J58/1000000</f>
        <v>0.689</v>
      </c>
      <c r="L58" s="436">
        <v>999999</v>
      </c>
      <c r="M58" s="437">
        <v>1000000</v>
      </c>
      <c r="N58" s="402">
        <f>L58-M58</f>
        <v>-1</v>
      </c>
      <c r="O58" s="402">
        <f>$F58*N58</f>
        <v>1000</v>
      </c>
      <c r="P58" s="402">
        <f>O58/1000000</f>
        <v>0.001</v>
      </c>
      <c r="Q58" s="178" t="s">
        <v>415</v>
      </c>
    </row>
    <row r="59" spans="1:17" ht="21" customHeight="1">
      <c r="A59" s="322"/>
      <c r="B59" s="389" t="s">
        <v>121</v>
      </c>
      <c r="C59" s="388"/>
      <c r="D59" s="149"/>
      <c r="E59" s="113"/>
      <c r="F59" s="395"/>
      <c r="G59" s="608"/>
      <c r="H59" s="611"/>
      <c r="I59" s="405"/>
      <c r="J59" s="405"/>
      <c r="K59" s="405"/>
      <c r="L59" s="406"/>
      <c r="M59" s="402"/>
      <c r="N59" s="405"/>
      <c r="O59" s="405"/>
      <c r="P59" s="405"/>
      <c r="Q59" s="178"/>
    </row>
    <row r="60" spans="1:17" ht="21" customHeight="1">
      <c r="A60" s="322">
        <v>36</v>
      </c>
      <c r="B60" s="387" t="s">
        <v>377</v>
      </c>
      <c r="C60" s="388">
        <v>4864827</v>
      </c>
      <c r="D60" s="149" t="s">
        <v>12</v>
      </c>
      <c r="E60" s="113" t="s">
        <v>355</v>
      </c>
      <c r="F60" s="395">
        <v>-666.666</v>
      </c>
      <c r="G60" s="433">
        <v>991231</v>
      </c>
      <c r="H60" s="434">
        <v>992875</v>
      </c>
      <c r="I60" s="405">
        <f>G60-H60</f>
        <v>-1644</v>
      </c>
      <c r="J60" s="405">
        <f t="shared" si="4"/>
        <v>1095998.904</v>
      </c>
      <c r="K60" s="405">
        <f t="shared" si="1"/>
        <v>1.095998904</v>
      </c>
      <c r="L60" s="433">
        <v>984337</v>
      </c>
      <c r="M60" s="434">
        <v>984337</v>
      </c>
      <c r="N60" s="405">
        <f>L60-M60</f>
        <v>0</v>
      </c>
      <c r="O60" s="405">
        <f t="shared" si="5"/>
        <v>0</v>
      </c>
      <c r="P60" s="405">
        <f t="shared" si="3"/>
        <v>0</v>
      </c>
      <c r="Q60" s="572"/>
    </row>
    <row r="61" spans="1:17" ht="21" customHeight="1">
      <c r="A61" s="322">
        <v>37</v>
      </c>
      <c r="B61" s="387" t="s">
        <v>182</v>
      </c>
      <c r="C61" s="388">
        <v>4864828</v>
      </c>
      <c r="D61" s="149" t="s">
        <v>12</v>
      </c>
      <c r="E61" s="113" t="s">
        <v>355</v>
      </c>
      <c r="F61" s="395">
        <v>-666.666</v>
      </c>
      <c r="G61" s="433">
        <v>0</v>
      </c>
      <c r="H61" s="434">
        <v>0</v>
      </c>
      <c r="I61" s="405">
        <f>G61-H61</f>
        <v>0</v>
      </c>
      <c r="J61" s="405">
        <f t="shared" si="4"/>
        <v>0</v>
      </c>
      <c r="K61" s="405">
        <f t="shared" si="1"/>
        <v>0</v>
      </c>
      <c r="L61" s="433">
        <v>0</v>
      </c>
      <c r="M61" s="434">
        <v>0</v>
      </c>
      <c r="N61" s="405">
        <f>L61-M61</f>
        <v>0</v>
      </c>
      <c r="O61" s="405">
        <f t="shared" si="5"/>
        <v>0</v>
      </c>
      <c r="P61" s="405">
        <f t="shared" si="3"/>
        <v>0</v>
      </c>
      <c r="Q61" s="178"/>
    </row>
    <row r="62" spans="1:17" ht="22.5" customHeight="1">
      <c r="A62" s="322"/>
      <c r="B62" s="389" t="s">
        <v>379</v>
      </c>
      <c r="C62" s="388"/>
      <c r="D62" s="149"/>
      <c r="E62" s="113"/>
      <c r="F62" s="395"/>
      <c r="G62" s="608"/>
      <c r="H62" s="611"/>
      <c r="I62" s="405"/>
      <c r="J62" s="405"/>
      <c r="K62" s="405"/>
      <c r="L62" s="409"/>
      <c r="M62" s="402"/>
      <c r="N62" s="405"/>
      <c r="O62" s="405"/>
      <c r="P62" s="405"/>
      <c r="Q62" s="178"/>
    </row>
    <row r="63" spans="1:17" ht="21" customHeight="1">
      <c r="A63" s="322">
        <v>38</v>
      </c>
      <c r="B63" s="387" t="s">
        <v>377</v>
      </c>
      <c r="C63" s="388">
        <v>4865024</v>
      </c>
      <c r="D63" s="149" t="s">
        <v>12</v>
      </c>
      <c r="E63" s="113" t="s">
        <v>355</v>
      </c>
      <c r="F63" s="577">
        <v>-2000</v>
      </c>
      <c r="G63" s="433">
        <v>1449</v>
      </c>
      <c r="H63" s="434">
        <v>1142</v>
      </c>
      <c r="I63" s="405">
        <f>G63-H63</f>
        <v>307</v>
      </c>
      <c r="J63" s="405">
        <f t="shared" si="4"/>
        <v>-614000</v>
      </c>
      <c r="K63" s="405">
        <f t="shared" si="1"/>
        <v>-0.614</v>
      </c>
      <c r="L63" s="433">
        <v>1475</v>
      </c>
      <c r="M63" s="434">
        <v>1475</v>
      </c>
      <c r="N63" s="405">
        <f>L63-M63</f>
        <v>0</v>
      </c>
      <c r="O63" s="405">
        <f t="shared" si="5"/>
        <v>0</v>
      </c>
      <c r="P63" s="405">
        <f t="shared" si="3"/>
        <v>0</v>
      </c>
      <c r="Q63" s="178"/>
    </row>
    <row r="64" spans="1:17" ht="21" customHeight="1">
      <c r="A64" s="322">
        <v>39</v>
      </c>
      <c r="B64" s="387" t="s">
        <v>182</v>
      </c>
      <c r="C64" s="388">
        <v>4864920</v>
      </c>
      <c r="D64" s="149" t="s">
        <v>12</v>
      </c>
      <c r="E64" s="113" t="s">
        <v>355</v>
      </c>
      <c r="F64" s="577">
        <v>-2000</v>
      </c>
      <c r="G64" s="433">
        <v>998367</v>
      </c>
      <c r="H64" s="434">
        <v>998035</v>
      </c>
      <c r="I64" s="405">
        <f>G64-H64</f>
        <v>332</v>
      </c>
      <c r="J64" s="405">
        <f t="shared" si="4"/>
        <v>-664000</v>
      </c>
      <c r="K64" s="405">
        <f t="shared" si="1"/>
        <v>-0.664</v>
      </c>
      <c r="L64" s="433">
        <v>627</v>
      </c>
      <c r="M64" s="434">
        <v>627</v>
      </c>
      <c r="N64" s="405">
        <f>L64-M64</f>
        <v>0</v>
      </c>
      <c r="O64" s="405">
        <f t="shared" si="5"/>
        <v>0</v>
      </c>
      <c r="P64" s="405">
        <f t="shared" si="3"/>
        <v>0</v>
      </c>
      <c r="Q64" s="178"/>
    </row>
    <row r="65" spans="1:17" ht="21" customHeight="1">
      <c r="A65" s="322"/>
      <c r="B65" s="687" t="s">
        <v>385</v>
      </c>
      <c r="C65" s="388"/>
      <c r="D65" s="149"/>
      <c r="E65" s="113"/>
      <c r="F65" s="577"/>
      <c r="G65" s="433"/>
      <c r="H65" s="434"/>
      <c r="I65" s="405"/>
      <c r="J65" s="405"/>
      <c r="K65" s="405"/>
      <c r="L65" s="433"/>
      <c r="M65" s="434"/>
      <c r="N65" s="405"/>
      <c r="O65" s="405"/>
      <c r="P65" s="405"/>
      <c r="Q65" s="178"/>
    </row>
    <row r="66" spans="1:17" ht="21" customHeight="1">
      <c r="A66" s="322">
        <v>40</v>
      </c>
      <c r="B66" s="387" t="s">
        <v>377</v>
      </c>
      <c r="C66" s="388">
        <v>5128414</v>
      </c>
      <c r="D66" s="149" t="s">
        <v>12</v>
      </c>
      <c r="E66" s="113" t="s">
        <v>355</v>
      </c>
      <c r="F66" s="577">
        <v>-1000</v>
      </c>
      <c r="G66" s="433">
        <v>948577</v>
      </c>
      <c r="H66" s="434">
        <v>951154</v>
      </c>
      <c r="I66" s="405">
        <f>G66-H66</f>
        <v>-2577</v>
      </c>
      <c r="J66" s="405">
        <f t="shared" si="4"/>
        <v>2577000</v>
      </c>
      <c r="K66" s="405">
        <f t="shared" si="1"/>
        <v>2.577</v>
      </c>
      <c r="L66" s="433">
        <v>995781</v>
      </c>
      <c r="M66" s="434">
        <v>995781</v>
      </c>
      <c r="N66" s="405">
        <f>L66-M66</f>
        <v>0</v>
      </c>
      <c r="O66" s="405">
        <f t="shared" si="5"/>
        <v>0</v>
      </c>
      <c r="P66" s="405">
        <f t="shared" si="3"/>
        <v>0</v>
      </c>
      <c r="Q66" s="178"/>
    </row>
    <row r="67" spans="1:17" ht="21" customHeight="1">
      <c r="A67" s="322">
        <v>41</v>
      </c>
      <c r="B67" s="387" t="s">
        <v>182</v>
      </c>
      <c r="C67" s="388">
        <v>5128416</v>
      </c>
      <c r="D67" s="149" t="s">
        <v>12</v>
      </c>
      <c r="E67" s="113" t="s">
        <v>355</v>
      </c>
      <c r="F67" s="577">
        <v>-1000</v>
      </c>
      <c r="G67" s="433">
        <v>959683</v>
      </c>
      <c r="H67" s="434">
        <v>961337</v>
      </c>
      <c r="I67" s="405">
        <f>G67-H67</f>
        <v>-1654</v>
      </c>
      <c r="J67" s="405">
        <f t="shared" si="4"/>
        <v>1654000</v>
      </c>
      <c r="K67" s="405">
        <f t="shared" si="1"/>
        <v>1.654</v>
      </c>
      <c r="L67" s="433">
        <v>996014</v>
      </c>
      <c r="M67" s="434">
        <v>996070</v>
      </c>
      <c r="N67" s="405">
        <f>L67-M67</f>
        <v>-56</v>
      </c>
      <c r="O67" s="405">
        <f t="shared" si="5"/>
        <v>56000</v>
      </c>
      <c r="P67" s="405">
        <f t="shared" si="3"/>
        <v>0.056</v>
      </c>
      <c r="Q67" s="178"/>
    </row>
    <row r="68" spans="1:17" ht="21" customHeight="1">
      <c r="A68" s="322"/>
      <c r="B68" s="687" t="s">
        <v>394</v>
      </c>
      <c r="C68" s="388"/>
      <c r="D68" s="149"/>
      <c r="E68" s="113"/>
      <c r="F68" s="577"/>
      <c r="G68" s="433"/>
      <c r="H68" s="434"/>
      <c r="I68" s="405"/>
      <c r="J68" s="405"/>
      <c r="K68" s="405"/>
      <c r="L68" s="433"/>
      <c r="M68" s="434"/>
      <c r="N68" s="405"/>
      <c r="O68" s="405"/>
      <c r="P68" s="405"/>
      <c r="Q68" s="178"/>
    </row>
    <row r="69" spans="1:17" ht="21" customHeight="1">
      <c r="A69" s="322">
        <v>42</v>
      </c>
      <c r="B69" s="387" t="s">
        <v>395</v>
      </c>
      <c r="C69" s="388">
        <v>5100228</v>
      </c>
      <c r="D69" s="149" t="s">
        <v>12</v>
      </c>
      <c r="E69" s="113" t="s">
        <v>355</v>
      </c>
      <c r="F69" s="577">
        <v>800</v>
      </c>
      <c r="G69" s="756">
        <v>994101</v>
      </c>
      <c r="H69" s="758">
        <v>994101</v>
      </c>
      <c r="I69" s="405">
        <f>G69-H69</f>
        <v>0</v>
      </c>
      <c r="J69" s="405">
        <f t="shared" si="4"/>
        <v>0</v>
      </c>
      <c r="K69" s="405">
        <f t="shared" si="1"/>
        <v>0</v>
      </c>
      <c r="L69" s="756">
        <v>1447</v>
      </c>
      <c r="M69" s="758">
        <v>1447</v>
      </c>
      <c r="N69" s="405">
        <f>L69-M69</f>
        <v>0</v>
      </c>
      <c r="O69" s="405">
        <f t="shared" si="5"/>
        <v>0</v>
      </c>
      <c r="P69" s="405">
        <f t="shared" si="3"/>
        <v>0</v>
      </c>
      <c r="Q69" s="178"/>
    </row>
    <row r="70" spans="1:17" ht="21" customHeight="1">
      <c r="A70" s="322">
        <v>43</v>
      </c>
      <c r="B70" s="473" t="s">
        <v>396</v>
      </c>
      <c r="C70" s="388">
        <v>5128441</v>
      </c>
      <c r="D70" s="149" t="s">
        <v>12</v>
      </c>
      <c r="E70" s="113" t="s">
        <v>355</v>
      </c>
      <c r="F70" s="577">
        <v>800</v>
      </c>
      <c r="G70" s="433">
        <v>19357</v>
      </c>
      <c r="H70" s="434">
        <v>18307</v>
      </c>
      <c r="I70" s="405">
        <f>G70-H70</f>
        <v>1050</v>
      </c>
      <c r="J70" s="405">
        <f t="shared" si="4"/>
        <v>840000</v>
      </c>
      <c r="K70" s="405">
        <f t="shared" si="1"/>
        <v>0.84</v>
      </c>
      <c r="L70" s="433">
        <v>1045</v>
      </c>
      <c r="M70" s="434">
        <v>1045</v>
      </c>
      <c r="N70" s="405">
        <f>L70-M70</f>
        <v>0</v>
      </c>
      <c r="O70" s="405">
        <f t="shared" si="5"/>
        <v>0</v>
      </c>
      <c r="P70" s="405">
        <f t="shared" si="3"/>
        <v>0</v>
      </c>
      <c r="Q70" s="178"/>
    </row>
    <row r="71" spans="1:17" ht="21" customHeight="1">
      <c r="A71" s="322">
        <v>44</v>
      </c>
      <c r="B71" s="387" t="s">
        <v>371</v>
      </c>
      <c r="C71" s="388">
        <v>5128443</v>
      </c>
      <c r="D71" s="149" t="s">
        <v>12</v>
      </c>
      <c r="E71" s="113" t="s">
        <v>355</v>
      </c>
      <c r="F71" s="577">
        <v>800</v>
      </c>
      <c r="G71" s="433">
        <v>954748</v>
      </c>
      <c r="H71" s="434">
        <v>958516</v>
      </c>
      <c r="I71" s="405">
        <f>G71-H71</f>
        <v>-3768</v>
      </c>
      <c r="J71" s="405">
        <f t="shared" si="4"/>
        <v>-3014400</v>
      </c>
      <c r="K71" s="405">
        <f t="shared" si="1"/>
        <v>-3.0144</v>
      </c>
      <c r="L71" s="433">
        <v>999692</v>
      </c>
      <c r="M71" s="434">
        <v>999692</v>
      </c>
      <c r="N71" s="405">
        <f>L71-M71</f>
        <v>0</v>
      </c>
      <c r="O71" s="405">
        <f t="shared" si="5"/>
        <v>0</v>
      </c>
      <c r="P71" s="405">
        <f t="shared" si="3"/>
        <v>0</v>
      </c>
      <c r="Q71" s="178"/>
    </row>
    <row r="72" spans="1:17" ht="21" customHeight="1">
      <c r="A72" s="322">
        <v>45</v>
      </c>
      <c r="B72" s="387" t="s">
        <v>399</v>
      </c>
      <c r="C72" s="388">
        <v>5128407</v>
      </c>
      <c r="D72" s="149" t="s">
        <v>12</v>
      </c>
      <c r="E72" s="113" t="s">
        <v>355</v>
      </c>
      <c r="F72" s="577">
        <v>-2000</v>
      </c>
      <c r="G72" s="508">
        <v>999423</v>
      </c>
      <c r="H72" s="507">
        <v>999423</v>
      </c>
      <c r="I72" s="405">
        <f>G72-H72</f>
        <v>0</v>
      </c>
      <c r="J72" s="405">
        <f t="shared" si="4"/>
        <v>0</v>
      </c>
      <c r="K72" s="405">
        <f t="shared" si="1"/>
        <v>0</v>
      </c>
      <c r="L72" s="508">
        <v>999980</v>
      </c>
      <c r="M72" s="507">
        <v>999980</v>
      </c>
      <c r="N72" s="405">
        <f>L72-M72</f>
        <v>0</v>
      </c>
      <c r="O72" s="405">
        <f t="shared" si="5"/>
        <v>0</v>
      </c>
      <c r="P72" s="405">
        <f t="shared" si="3"/>
        <v>0</v>
      </c>
      <c r="Q72" s="178"/>
    </row>
    <row r="73" spans="1:17" ht="21" customHeight="1">
      <c r="A73" s="322"/>
      <c r="B73" s="352" t="s">
        <v>107</v>
      </c>
      <c r="C73" s="388"/>
      <c r="D73" s="101"/>
      <c r="E73" s="101"/>
      <c r="F73" s="395"/>
      <c r="G73" s="608"/>
      <c r="H73" s="607"/>
      <c r="I73" s="405"/>
      <c r="J73" s="405"/>
      <c r="K73" s="405"/>
      <c r="L73" s="406"/>
      <c r="M73" s="405"/>
      <c r="N73" s="405"/>
      <c r="O73" s="405"/>
      <c r="P73" s="405"/>
      <c r="Q73" s="178"/>
    </row>
    <row r="74" spans="1:17" ht="21" customHeight="1">
      <c r="A74" s="322">
        <v>46</v>
      </c>
      <c r="B74" s="387" t="s">
        <v>118</v>
      </c>
      <c r="C74" s="388">
        <v>4864951</v>
      </c>
      <c r="D74" s="149" t="s">
        <v>12</v>
      </c>
      <c r="E74" s="113" t="s">
        <v>355</v>
      </c>
      <c r="F74" s="397">
        <v>1000</v>
      </c>
      <c r="G74" s="433">
        <v>995061</v>
      </c>
      <c r="H74" s="434">
        <v>995747</v>
      </c>
      <c r="I74" s="405">
        <f>G74-H74</f>
        <v>-686</v>
      </c>
      <c r="J74" s="405">
        <f t="shared" si="4"/>
        <v>-686000</v>
      </c>
      <c r="K74" s="405">
        <f t="shared" si="1"/>
        <v>-0.686</v>
      </c>
      <c r="L74" s="433">
        <v>37395</v>
      </c>
      <c r="M74" s="434">
        <v>37395</v>
      </c>
      <c r="N74" s="405">
        <f>L74-M74</f>
        <v>0</v>
      </c>
      <c r="O74" s="405">
        <f t="shared" si="5"/>
        <v>0</v>
      </c>
      <c r="P74" s="405">
        <f t="shared" si="3"/>
        <v>0</v>
      </c>
      <c r="Q74" s="178"/>
    </row>
    <row r="75" spans="1:17" ht="21" customHeight="1">
      <c r="A75" s="322">
        <v>47</v>
      </c>
      <c r="B75" s="387" t="s">
        <v>119</v>
      </c>
      <c r="C75" s="388">
        <v>4902501</v>
      </c>
      <c r="D75" s="149" t="s">
        <v>12</v>
      </c>
      <c r="E75" s="113" t="s">
        <v>355</v>
      </c>
      <c r="F75" s="397">
        <v>1333.33</v>
      </c>
      <c r="G75" s="433">
        <v>994977</v>
      </c>
      <c r="H75" s="434">
        <v>995423</v>
      </c>
      <c r="I75" s="402">
        <f>G75-H75</f>
        <v>-446</v>
      </c>
      <c r="J75" s="402">
        <f t="shared" si="4"/>
        <v>-594665.1799999999</v>
      </c>
      <c r="K75" s="402">
        <f t="shared" si="1"/>
        <v>-0.5946651799999999</v>
      </c>
      <c r="L75" s="433">
        <v>999561</v>
      </c>
      <c r="M75" s="434">
        <v>999561</v>
      </c>
      <c r="N75" s="405">
        <f>L75-M75</f>
        <v>0</v>
      </c>
      <c r="O75" s="405">
        <f t="shared" si="5"/>
        <v>0</v>
      </c>
      <c r="P75" s="405">
        <f t="shared" si="3"/>
        <v>0</v>
      </c>
      <c r="Q75" s="178"/>
    </row>
    <row r="76" spans="1:17" ht="21" customHeight="1">
      <c r="A76" s="322"/>
      <c r="B76" s="389" t="s">
        <v>181</v>
      </c>
      <c r="C76" s="388"/>
      <c r="D76" s="149"/>
      <c r="E76" s="149"/>
      <c r="F76" s="397"/>
      <c r="G76" s="608"/>
      <c r="H76" s="607"/>
      <c r="I76" s="405"/>
      <c r="J76" s="405"/>
      <c r="K76" s="405"/>
      <c r="L76" s="406"/>
      <c r="M76" s="405"/>
      <c r="N76" s="405"/>
      <c r="O76" s="405"/>
      <c r="P76" s="405"/>
      <c r="Q76" s="178"/>
    </row>
    <row r="77" spans="1:17" ht="21" customHeight="1">
      <c r="A77" s="322">
        <v>48</v>
      </c>
      <c r="B77" s="387" t="s">
        <v>38</v>
      </c>
      <c r="C77" s="388">
        <v>4864990</v>
      </c>
      <c r="D77" s="149" t="s">
        <v>12</v>
      </c>
      <c r="E77" s="113" t="s">
        <v>355</v>
      </c>
      <c r="F77" s="397">
        <v>-1000</v>
      </c>
      <c r="G77" s="433">
        <v>9604</v>
      </c>
      <c r="H77" s="434">
        <v>8532</v>
      </c>
      <c r="I77" s="405">
        <f>G77-H77</f>
        <v>1072</v>
      </c>
      <c r="J77" s="405">
        <f t="shared" si="4"/>
        <v>-1072000</v>
      </c>
      <c r="K77" s="405">
        <f t="shared" si="1"/>
        <v>-1.072</v>
      </c>
      <c r="L77" s="433">
        <v>975131</v>
      </c>
      <c r="M77" s="434">
        <v>975131</v>
      </c>
      <c r="N77" s="405">
        <f>L77-M77</f>
        <v>0</v>
      </c>
      <c r="O77" s="405">
        <f t="shared" si="5"/>
        <v>0</v>
      </c>
      <c r="P77" s="405">
        <f t="shared" si="3"/>
        <v>0</v>
      </c>
      <c r="Q77" s="178"/>
    </row>
    <row r="78" spans="1:17" ht="21" customHeight="1">
      <c r="A78" s="322">
        <v>49</v>
      </c>
      <c r="B78" s="387" t="s">
        <v>182</v>
      </c>
      <c r="C78" s="388">
        <v>4864991</v>
      </c>
      <c r="D78" s="149" t="s">
        <v>12</v>
      </c>
      <c r="E78" s="113" t="s">
        <v>355</v>
      </c>
      <c r="F78" s="397">
        <v>-1000</v>
      </c>
      <c r="G78" s="433">
        <v>816</v>
      </c>
      <c r="H78" s="434">
        <v>999388</v>
      </c>
      <c r="I78" s="405">
        <f>G78-H78</f>
        <v>-998572</v>
      </c>
      <c r="J78" s="405">
        <f t="shared" si="4"/>
        <v>998572000</v>
      </c>
      <c r="K78" s="405">
        <f t="shared" si="1"/>
        <v>998.572</v>
      </c>
      <c r="L78" s="433">
        <v>989740</v>
      </c>
      <c r="M78" s="434">
        <v>989757</v>
      </c>
      <c r="N78" s="405">
        <f>L78-M78</f>
        <v>-17</v>
      </c>
      <c r="O78" s="405">
        <f t="shared" si="5"/>
        <v>17000</v>
      </c>
      <c r="P78" s="405">
        <f t="shared" si="3"/>
        <v>0.017</v>
      </c>
      <c r="Q78" s="178"/>
    </row>
    <row r="79" spans="1:17" ht="21" customHeight="1">
      <c r="A79" s="322"/>
      <c r="B79" s="392" t="s">
        <v>28</v>
      </c>
      <c r="C79" s="355"/>
      <c r="D79" s="61"/>
      <c r="E79" s="61"/>
      <c r="F79" s="397"/>
      <c r="G79" s="608"/>
      <c r="H79" s="607"/>
      <c r="I79" s="405"/>
      <c r="J79" s="405"/>
      <c r="K79" s="405"/>
      <c r="L79" s="406"/>
      <c r="M79" s="405"/>
      <c r="N79" s="405"/>
      <c r="O79" s="405"/>
      <c r="P79" s="405"/>
      <c r="Q79" s="178"/>
    </row>
    <row r="80" spans="1:17" ht="21" customHeight="1">
      <c r="A80" s="322">
        <v>50</v>
      </c>
      <c r="B80" s="105" t="s">
        <v>83</v>
      </c>
      <c r="C80" s="355">
        <v>4865092</v>
      </c>
      <c r="D80" s="61" t="s">
        <v>12</v>
      </c>
      <c r="E80" s="113" t="s">
        <v>355</v>
      </c>
      <c r="F80" s="397">
        <v>100</v>
      </c>
      <c r="G80" s="433">
        <v>13861</v>
      </c>
      <c r="H80" s="434">
        <v>13741</v>
      </c>
      <c r="I80" s="405">
        <f>G80-H80</f>
        <v>120</v>
      </c>
      <c r="J80" s="405">
        <f t="shared" si="4"/>
        <v>12000</v>
      </c>
      <c r="K80" s="405">
        <f t="shared" si="1"/>
        <v>0.012</v>
      </c>
      <c r="L80" s="433">
        <v>14070</v>
      </c>
      <c r="M80" s="434">
        <v>14071</v>
      </c>
      <c r="N80" s="405">
        <f>L80-M80</f>
        <v>-1</v>
      </c>
      <c r="O80" s="405">
        <f t="shared" si="5"/>
        <v>-100</v>
      </c>
      <c r="P80" s="405">
        <f t="shared" si="3"/>
        <v>-0.0001</v>
      </c>
      <c r="Q80" s="178"/>
    </row>
    <row r="81" spans="1:17" ht="21" customHeight="1">
      <c r="A81" s="322"/>
      <c r="B81" s="389" t="s">
        <v>49</v>
      </c>
      <c r="C81" s="388"/>
      <c r="D81" s="149"/>
      <c r="E81" s="149"/>
      <c r="F81" s="397"/>
      <c r="G81" s="608"/>
      <c r="H81" s="607"/>
      <c r="I81" s="405"/>
      <c r="J81" s="405"/>
      <c r="K81" s="405"/>
      <c r="L81" s="406"/>
      <c r="M81" s="405"/>
      <c r="N81" s="405"/>
      <c r="O81" s="405"/>
      <c r="P81" s="405"/>
      <c r="Q81" s="178"/>
    </row>
    <row r="82" spans="1:17" s="724" customFormat="1" ht="21" customHeight="1">
      <c r="A82" s="322">
        <v>51</v>
      </c>
      <c r="B82" s="387" t="s">
        <v>356</v>
      </c>
      <c r="C82" s="388">
        <v>4864898</v>
      </c>
      <c r="D82" s="149" t="s">
        <v>12</v>
      </c>
      <c r="E82" s="113" t="s">
        <v>355</v>
      </c>
      <c r="F82" s="397">
        <v>100</v>
      </c>
      <c r="G82" s="436">
        <v>11735</v>
      </c>
      <c r="H82" s="437">
        <v>12017</v>
      </c>
      <c r="I82" s="402">
        <f>G82-H82</f>
        <v>-282</v>
      </c>
      <c r="J82" s="402">
        <f t="shared" si="4"/>
        <v>-28200</v>
      </c>
      <c r="K82" s="402">
        <f t="shared" si="1"/>
        <v>-0.0282</v>
      </c>
      <c r="L82" s="436">
        <v>61487</v>
      </c>
      <c r="M82" s="437">
        <v>61487</v>
      </c>
      <c r="N82" s="402">
        <f>L82-M82</f>
        <v>0</v>
      </c>
      <c r="O82" s="402">
        <f t="shared" si="5"/>
        <v>0</v>
      </c>
      <c r="P82" s="402">
        <f t="shared" si="3"/>
        <v>0</v>
      </c>
      <c r="Q82" s="736"/>
    </row>
    <row r="83" spans="1:17" ht="21" customHeight="1">
      <c r="A83" s="393"/>
      <c r="B83" s="392" t="s">
        <v>317</v>
      </c>
      <c r="C83" s="388"/>
      <c r="D83" s="149"/>
      <c r="E83" s="149"/>
      <c r="F83" s="397"/>
      <c r="G83" s="608"/>
      <c r="H83" s="607"/>
      <c r="I83" s="405"/>
      <c r="J83" s="405"/>
      <c r="K83" s="405"/>
      <c r="L83" s="406"/>
      <c r="M83" s="405"/>
      <c r="N83" s="405"/>
      <c r="O83" s="405"/>
      <c r="P83" s="405"/>
      <c r="Q83" s="178"/>
    </row>
    <row r="84" spans="1:17" ht="21" customHeight="1">
      <c r="A84" s="322">
        <v>52</v>
      </c>
      <c r="B84" s="528" t="s">
        <v>359</v>
      </c>
      <c r="C84" s="388">
        <v>4865174</v>
      </c>
      <c r="D84" s="113" t="s">
        <v>12</v>
      </c>
      <c r="E84" s="113" t="s">
        <v>355</v>
      </c>
      <c r="F84" s="397">
        <v>1000</v>
      </c>
      <c r="G84" s="436">
        <v>0</v>
      </c>
      <c r="H84" s="437">
        <v>0</v>
      </c>
      <c r="I84" s="402">
        <f>G84-H84</f>
        <v>0</v>
      </c>
      <c r="J84" s="402">
        <f t="shared" si="4"/>
        <v>0</v>
      </c>
      <c r="K84" s="402">
        <f t="shared" si="1"/>
        <v>0</v>
      </c>
      <c r="L84" s="436">
        <v>0</v>
      </c>
      <c r="M84" s="437">
        <v>0</v>
      </c>
      <c r="N84" s="402">
        <f>L84-M84</f>
        <v>0</v>
      </c>
      <c r="O84" s="402">
        <f t="shared" si="5"/>
        <v>0</v>
      </c>
      <c r="P84" s="402">
        <f t="shared" si="3"/>
        <v>0</v>
      </c>
      <c r="Q84" s="565"/>
    </row>
    <row r="85" spans="1:17" ht="21" customHeight="1">
      <c r="A85" s="322"/>
      <c r="B85" s="392" t="s">
        <v>37</v>
      </c>
      <c r="C85" s="427"/>
      <c r="D85" s="456"/>
      <c r="E85" s="418"/>
      <c r="F85" s="427"/>
      <c r="G85" s="606"/>
      <c r="H85" s="607"/>
      <c r="I85" s="434"/>
      <c r="J85" s="434"/>
      <c r="K85" s="435"/>
      <c r="L85" s="433"/>
      <c r="M85" s="434"/>
      <c r="N85" s="434"/>
      <c r="O85" s="434"/>
      <c r="P85" s="435"/>
      <c r="Q85" s="178"/>
    </row>
    <row r="86" spans="1:17" ht="21" customHeight="1">
      <c r="A86" s="322">
        <v>53</v>
      </c>
      <c r="B86" s="528" t="s">
        <v>371</v>
      </c>
      <c r="C86" s="427">
        <v>4864961</v>
      </c>
      <c r="D86" s="455" t="s">
        <v>12</v>
      </c>
      <c r="E86" s="418" t="s">
        <v>355</v>
      </c>
      <c r="F86" s="427">
        <v>1000</v>
      </c>
      <c r="G86" s="433">
        <v>950752</v>
      </c>
      <c r="H86" s="434">
        <v>953010</v>
      </c>
      <c r="I86" s="434">
        <f>G86-H86</f>
        <v>-2258</v>
      </c>
      <c r="J86" s="434">
        <f>$F86*I86</f>
        <v>-2258000</v>
      </c>
      <c r="K86" s="435">
        <f>J86/1000000</f>
        <v>-2.258</v>
      </c>
      <c r="L86" s="433">
        <v>992454</v>
      </c>
      <c r="M86" s="434">
        <v>992454</v>
      </c>
      <c r="N86" s="434">
        <f>L86-M86</f>
        <v>0</v>
      </c>
      <c r="O86" s="434">
        <f>$F86*N86</f>
        <v>0</v>
      </c>
      <c r="P86" s="435">
        <f>O86/1000000</f>
        <v>0</v>
      </c>
      <c r="Q86" s="178"/>
    </row>
    <row r="87" spans="1:17" ht="21" customHeight="1">
      <c r="A87" s="322"/>
      <c r="B87" s="392" t="s">
        <v>193</v>
      </c>
      <c r="C87" s="427"/>
      <c r="D87" s="455"/>
      <c r="E87" s="418"/>
      <c r="F87" s="427"/>
      <c r="G87" s="612"/>
      <c r="H87" s="611"/>
      <c r="I87" s="434"/>
      <c r="J87" s="434"/>
      <c r="K87" s="434"/>
      <c r="L87" s="436"/>
      <c r="M87" s="437"/>
      <c r="N87" s="434"/>
      <c r="O87" s="434"/>
      <c r="P87" s="434"/>
      <c r="Q87" s="178"/>
    </row>
    <row r="88" spans="1:17" ht="21" customHeight="1">
      <c r="A88" s="322">
        <v>54</v>
      </c>
      <c r="B88" s="387" t="s">
        <v>373</v>
      </c>
      <c r="C88" s="427">
        <v>4902586</v>
      </c>
      <c r="D88" s="455" t="s">
        <v>12</v>
      </c>
      <c r="E88" s="418" t="s">
        <v>355</v>
      </c>
      <c r="F88" s="427">
        <v>100</v>
      </c>
      <c r="G88" s="433">
        <v>1303</v>
      </c>
      <c r="H88" s="434">
        <v>1396</v>
      </c>
      <c r="I88" s="434">
        <f>G88-H88</f>
        <v>-93</v>
      </c>
      <c r="J88" s="434">
        <f>$F88*I88</f>
        <v>-9300</v>
      </c>
      <c r="K88" s="435">
        <f>J88/1000000</f>
        <v>-0.0093</v>
      </c>
      <c r="L88" s="433">
        <v>9880</v>
      </c>
      <c r="M88" s="434">
        <v>9881</v>
      </c>
      <c r="N88" s="434">
        <f>L88-M88</f>
        <v>-1</v>
      </c>
      <c r="O88" s="434">
        <f>$F88*N88</f>
        <v>-100</v>
      </c>
      <c r="P88" s="435">
        <f>O88/1000000</f>
        <v>-0.0001</v>
      </c>
      <c r="Q88" s="178"/>
    </row>
    <row r="89" spans="1:17" ht="21" customHeight="1">
      <c r="A89" s="322">
        <v>55</v>
      </c>
      <c r="B89" s="387" t="s">
        <v>374</v>
      </c>
      <c r="C89" s="427">
        <v>4902587</v>
      </c>
      <c r="D89" s="455" t="s">
        <v>12</v>
      </c>
      <c r="E89" s="418" t="s">
        <v>355</v>
      </c>
      <c r="F89" s="427">
        <v>100</v>
      </c>
      <c r="G89" s="433">
        <v>9084</v>
      </c>
      <c r="H89" s="434">
        <v>8863</v>
      </c>
      <c r="I89" s="434">
        <f>G89-H89</f>
        <v>221</v>
      </c>
      <c r="J89" s="434">
        <f>$F89*I89</f>
        <v>22100</v>
      </c>
      <c r="K89" s="435">
        <f>J89/1000000</f>
        <v>0.0221</v>
      </c>
      <c r="L89" s="433">
        <v>21700</v>
      </c>
      <c r="M89" s="434">
        <v>21697</v>
      </c>
      <c r="N89" s="434">
        <f>L89-M89</f>
        <v>3</v>
      </c>
      <c r="O89" s="434">
        <f>$F89*N89</f>
        <v>300</v>
      </c>
      <c r="P89" s="435">
        <f>O89/1000000</f>
        <v>0.0003</v>
      </c>
      <c r="Q89" s="178"/>
    </row>
    <row r="90" spans="1:17" ht="21" customHeight="1" thickBot="1">
      <c r="A90" s="114"/>
      <c r="B90" s="312"/>
      <c r="C90" s="231"/>
      <c r="D90" s="310"/>
      <c r="E90" s="310"/>
      <c r="F90" s="398"/>
      <c r="G90" s="416"/>
      <c r="H90" s="413"/>
      <c r="I90" s="414"/>
      <c r="J90" s="414"/>
      <c r="K90" s="414"/>
      <c r="L90" s="417"/>
      <c r="M90" s="414"/>
      <c r="N90" s="414"/>
      <c r="O90" s="414"/>
      <c r="P90" s="414"/>
      <c r="Q90" s="179"/>
    </row>
    <row r="91" spans="3:16" ht="17.25" thickTop="1">
      <c r="C91" s="90"/>
      <c r="D91" s="90"/>
      <c r="E91" s="90"/>
      <c r="F91" s="399"/>
      <c r="L91" s="18"/>
      <c r="M91" s="18"/>
      <c r="N91" s="18"/>
      <c r="O91" s="18"/>
      <c r="P91" s="18"/>
    </row>
    <row r="92" spans="1:16" ht="28.5" customHeight="1">
      <c r="A92" s="225" t="s">
        <v>321</v>
      </c>
      <c r="C92" s="64"/>
      <c r="D92" s="90"/>
      <c r="E92" s="90"/>
      <c r="F92" s="399"/>
      <c r="K92" s="230">
        <f>SUM(K8:K90)</f>
        <v>3.550777059483701</v>
      </c>
      <c r="L92" s="91"/>
      <c r="M92" s="91"/>
      <c r="N92" s="91"/>
      <c r="O92" s="91"/>
      <c r="P92" s="230">
        <f>SUM(P8:P90)</f>
        <v>0.7834451612903227</v>
      </c>
    </row>
    <row r="93" spans="3:16" ht="16.5">
      <c r="C93" s="90"/>
      <c r="D93" s="90"/>
      <c r="E93" s="90"/>
      <c r="F93" s="399"/>
      <c r="L93" s="18"/>
      <c r="M93" s="18"/>
      <c r="N93" s="18"/>
      <c r="O93" s="18"/>
      <c r="P93" s="18"/>
    </row>
    <row r="94" spans="1:17" ht="24" thickBot="1">
      <c r="A94" s="520" t="s">
        <v>199</v>
      </c>
      <c r="C94" s="90"/>
      <c r="D94" s="90"/>
      <c r="E94" s="90"/>
      <c r="F94" s="399"/>
      <c r="G94" s="19"/>
      <c r="H94" s="19"/>
      <c r="I94" s="53" t="s">
        <v>407</v>
      </c>
      <c r="J94" s="19"/>
      <c r="K94" s="19"/>
      <c r="L94" s="21"/>
      <c r="M94" s="21"/>
      <c r="N94" s="53" t="s">
        <v>408</v>
      </c>
      <c r="O94" s="21"/>
      <c r="P94" s="21"/>
      <c r="Q94" s="529" t="str">
        <f>NDPL!$Q$1</f>
        <v>NOVEMBER-2013</v>
      </c>
    </row>
    <row r="95" spans="1:17" ht="39.75" thickBot="1" thickTop="1">
      <c r="A95" s="38" t="s">
        <v>8</v>
      </c>
      <c r="B95" s="35" t="s">
        <v>9</v>
      </c>
      <c r="C95" s="36" t="s">
        <v>1</v>
      </c>
      <c r="D95" s="36" t="s">
        <v>2</v>
      </c>
      <c r="E95" s="36" t="s">
        <v>3</v>
      </c>
      <c r="F95" s="400" t="s">
        <v>10</v>
      </c>
      <c r="G95" s="38" t="str">
        <f>NDPL!G5</f>
        <v>FINAL READING 01/12/2013</v>
      </c>
      <c r="H95" s="36" t="str">
        <f>NDPL!H5</f>
        <v>INTIAL READING 01/11/2013</v>
      </c>
      <c r="I95" s="36" t="s">
        <v>4</v>
      </c>
      <c r="J95" s="36" t="s">
        <v>5</v>
      </c>
      <c r="K95" s="36" t="s">
        <v>6</v>
      </c>
      <c r="L95" s="38" t="str">
        <f>NDPL!G5</f>
        <v>FINAL READING 01/12/2013</v>
      </c>
      <c r="M95" s="36" t="str">
        <f>NDPL!H5</f>
        <v>INTIAL READING 01/11/2013</v>
      </c>
      <c r="N95" s="36" t="s">
        <v>4</v>
      </c>
      <c r="O95" s="36" t="s">
        <v>5</v>
      </c>
      <c r="P95" s="36" t="s">
        <v>6</v>
      </c>
      <c r="Q95" s="37" t="s">
        <v>318</v>
      </c>
    </row>
    <row r="96" spans="3:16" ht="18" thickBot="1" thickTop="1">
      <c r="C96" s="90"/>
      <c r="D96" s="90"/>
      <c r="E96" s="90"/>
      <c r="F96" s="399"/>
      <c r="L96" s="18"/>
      <c r="M96" s="18"/>
      <c r="N96" s="18"/>
      <c r="O96" s="18"/>
      <c r="P96" s="18"/>
    </row>
    <row r="97" spans="1:17" ht="18" customHeight="1" thickTop="1">
      <c r="A97" s="463"/>
      <c r="B97" s="464" t="s">
        <v>183</v>
      </c>
      <c r="C97" s="410"/>
      <c r="D97" s="110"/>
      <c r="E97" s="110"/>
      <c r="F97" s="401"/>
      <c r="G97" s="60"/>
      <c r="H97" s="25"/>
      <c r="I97" s="25"/>
      <c r="J97" s="25"/>
      <c r="K97" s="33"/>
      <c r="L97" s="100"/>
      <c r="M97" s="26"/>
      <c r="N97" s="26"/>
      <c r="O97" s="26"/>
      <c r="P97" s="27"/>
      <c r="Q97" s="177"/>
    </row>
    <row r="98" spans="1:17" ht="18">
      <c r="A98" s="409">
        <v>1</v>
      </c>
      <c r="B98" s="465" t="s">
        <v>184</v>
      </c>
      <c r="C98" s="427">
        <v>4865143</v>
      </c>
      <c r="D98" s="149" t="s">
        <v>12</v>
      </c>
      <c r="E98" s="113" t="s">
        <v>355</v>
      </c>
      <c r="F98" s="402">
        <v>-100</v>
      </c>
      <c r="G98" s="433">
        <v>36375</v>
      </c>
      <c r="H98" s="434">
        <v>36375</v>
      </c>
      <c r="I98" s="377">
        <f>G98-H98</f>
        <v>0</v>
      </c>
      <c r="J98" s="377">
        <f>$F98*I98</f>
        <v>0</v>
      </c>
      <c r="K98" s="377">
        <f aca="true" t="shared" si="8" ref="K98:K145">J98/1000000</f>
        <v>0</v>
      </c>
      <c r="L98" s="433">
        <v>891566</v>
      </c>
      <c r="M98" s="434">
        <v>891565</v>
      </c>
      <c r="N98" s="377">
        <f>L98-M98</f>
        <v>1</v>
      </c>
      <c r="O98" s="377">
        <f>$F98*N98</f>
        <v>-100</v>
      </c>
      <c r="P98" s="377">
        <f aca="true" t="shared" si="9" ref="P98:P145">O98/1000000</f>
        <v>-0.0001</v>
      </c>
      <c r="Q98" s="571"/>
    </row>
    <row r="99" spans="1:17" ht="18" customHeight="1">
      <c r="A99" s="409"/>
      <c r="B99" s="466" t="s">
        <v>43</v>
      </c>
      <c r="C99" s="427"/>
      <c r="D99" s="149"/>
      <c r="E99" s="149"/>
      <c r="F99" s="402"/>
      <c r="G99" s="608"/>
      <c r="H99" s="607"/>
      <c r="I99" s="377"/>
      <c r="J99" s="377"/>
      <c r="K99" s="377"/>
      <c r="L99" s="328"/>
      <c r="M99" s="377"/>
      <c r="N99" s="377"/>
      <c r="O99" s="377"/>
      <c r="P99" s="377"/>
      <c r="Q99" s="394"/>
    </row>
    <row r="100" spans="1:17" ht="18" customHeight="1">
      <c r="A100" s="409"/>
      <c r="B100" s="466" t="s">
        <v>121</v>
      </c>
      <c r="C100" s="427"/>
      <c r="D100" s="149"/>
      <c r="E100" s="149"/>
      <c r="F100" s="402"/>
      <c r="G100" s="608"/>
      <c r="H100" s="607"/>
      <c r="I100" s="377"/>
      <c r="J100" s="377"/>
      <c r="K100" s="377"/>
      <c r="L100" s="328"/>
      <c r="M100" s="377"/>
      <c r="N100" s="377"/>
      <c r="O100" s="377"/>
      <c r="P100" s="377"/>
      <c r="Q100" s="394"/>
    </row>
    <row r="101" spans="1:17" ht="18" customHeight="1">
      <c r="A101" s="409">
        <v>2</v>
      </c>
      <c r="B101" s="465" t="s">
        <v>122</v>
      </c>
      <c r="C101" s="427">
        <v>4865134</v>
      </c>
      <c r="D101" s="149" t="s">
        <v>12</v>
      </c>
      <c r="E101" s="113" t="s">
        <v>355</v>
      </c>
      <c r="F101" s="402">
        <v>-100</v>
      </c>
      <c r="G101" s="433">
        <v>110284</v>
      </c>
      <c r="H101" s="434">
        <v>111608</v>
      </c>
      <c r="I101" s="377">
        <f>G101-H101</f>
        <v>-1324</v>
      </c>
      <c r="J101" s="377">
        <f aca="true" t="shared" si="10" ref="J101:J145">$F101*I101</f>
        <v>132400</v>
      </c>
      <c r="K101" s="377">
        <f t="shared" si="8"/>
        <v>0.1324</v>
      </c>
      <c r="L101" s="433">
        <v>1617</v>
      </c>
      <c r="M101" s="434">
        <v>1617</v>
      </c>
      <c r="N101" s="377">
        <f>L101-M101</f>
        <v>0</v>
      </c>
      <c r="O101" s="377">
        <f aca="true" t="shared" si="11" ref="O101:O145">$F101*N101</f>
        <v>0</v>
      </c>
      <c r="P101" s="377">
        <f t="shared" si="9"/>
        <v>0</v>
      </c>
      <c r="Q101" s="394"/>
    </row>
    <row r="102" spans="1:17" ht="18" customHeight="1">
      <c r="A102" s="409">
        <v>3</v>
      </c>
      <c r="B102" s="407" t="s">
        <v>123</v>
      </c>
      <c r="C102" s="427">
        <v>4865135</v>
      </c>
      <c r="D102" s="101" t="s">
        <v>12</v>
      </c>
      <c r="E102" s="113" t="s">
        <v>355</v>
      </c>
      <c r="F102" s="402">
        <v>-100</v>
      </c>
      <c r="G102" s="433">
        <v>103629</v>
      </c>
      <c r="H102" s="434">
        <v>99708</v>
      </c>
      <c r="I102" s="377">
        <f>G102-H102</f>
        <v>3921</v>
      </c>
      <c r="J102" s="377">
        <f t="shared" si="10"/>
        <v>-392100</v>
      </c>
      <c r="K102" s="377">
        <f t="shared" si="8"/>
        <v>-0.3921</v>
      </c>
      <c r="L102" s="433">
        <v>2383</v>
      </c>
      <c r="M102" s="434">
        <v>2383</v>
      </c>
      <c r="N102" s="377">
        <f>L102-M102</f>
        <v>0</v>
      </c>
      <c r="O102" s="377">
        <f t="shared" si="11"/>
        <v>0</v>
      </c>
      <c r="P102" s="377">
        <f t="shared" si="9"/>
        <v>0</v>
      </c>
      <c r="Q102" s="394"/>
    </row>
    <row r="103" spans="1:17" ht="18" customHeight="1">
      <c r="A103" s="409">
        <v>4</v>
      </c>
      <c r="B103" s="465" t="s">
        <v>185</v>
      </c>
      <c r="C103" s="427">
        <v>4864804</v>
      </c>
      <c r="D103" s="149" t="s">
        <v>12</v>
      </c>
      <c r="E103" s="113" t="s">
        <v>355</v>
      </c>
      <c r="F103" s="402">
        <v>-100</v>
      </c>
      <c r="G103" s="433">
        <v>997370</v>
      </c>
      <c r="H103" s="434">
        <v>997697</v>
      </c>
      <c r="I103" s="377">
        <f>G103-H103</f>
        <v>-327</v>
      </c>
      <c r="J103" s="377">
        <f t="shared" si="10"/>
        <v>32700</v>
      </c>
      <c r="K103" s="377">
        <f t="shared" si="8"/>
        <v>0.0327</v>
      </c>
      <c r="L103" s="433">
        <v>999978</v>
      </c>
      <c r="M103" s="434">
        <v>999978</v>
      </c>
      <c r="N103" s="377">
        <f>L103-M103</f>
        <v>0</v>
      </c>
      <c r="O103" s="377">
        <f t="shared" si="11"/>
        <v>0</v>
      </c>
      <c r="P103" s="377">
        <f t="shared" si="9"/>
        <v>0</v>
      </c>
      <c r="Q103" s="394"/>
    </row>
    <row r="104" spans="1:17" ht="18" customHeight="1">
      <c r="A104" s="409">
        <v>5</v>
      </c>
      <c r="B104" s="465" t="s">
        <v>186</v>
      </c>
      <c r="C104" s="427">
        <v>4865163</v>
      </c>
      <c r="D104" s="149" t="s">
        <v>12</v>
      </c>
      <c r="E104" s="113" t="s">
        <v>355</v>
      </c>
      <c r="F104" s="402">
        <v>-100</v>
      </c>
      <c r="G104" s="433">
        <v>996770</v>
      </c>
      <c r="H104" s="434">
        <v>996797</v>
      </c>
      <c r="I104" s="377">
        <f>G104-H104</f>
        <v>-27</v>
      </c>
      <c r="J104" s="377">
        <f t="shared" si="10"/>
        <v>2700</v>
      </c>
      <c r="K104" s="377">
        <f t="shared" si="8"/>
        <v>0.0027</v>
      </c>
      <c r="L104" s="433">
        <v>999920</v>
      </c>
      <c r="M104" s="434">
        <v>999920</v>
      </c>
      <c r="N104" s="377">
        <f>L104-M104</f>
        <v>0</v>
      </c>
      <c r="O104" s="377">
        <f t="shared" si="11"/>
        <v>0</v>
      </c>
      <c r="P104" s="377">
        <f t="shared" si="9"/>
        <v>0</v>
      </c>
      <c r="Q104" s="394"/>
    </row>
    <row r="105" spans="1:17" ht="18" customHeight="1">
      <c r="A105" s="409"/>
      <c r="B105" s="467" t="s">
        <v>187</v>
      </c>
      <c r="C105" s="427"/>
      <c r="D105" s="101"/>
      <c r="E105" s="101"/>
      <c r="F105" s="402"/>
      <c r="G105" s="608"/>
      <c r="H105" s="607"/>
      <c r="I105" s="377"/>
      <c r="J105" s="377"/>
      <c r="K105" s="377"/>
      <c r="L105" s="328"/>
      <c r="M105" s="377"/>
      <c r="N105" s="377"/>
      <c r="O105" s="377"/>
      <c r="P105" s="377"/>
      <c r="Q105" s="394"/>
    </row>
    <row r="106" spans="1:17" ht="18" customHeight="1">
      <c r="A106" s="409"/>
      <c r="B106" s="467" t="s">
        <v>112</v>
      </c>
      <c r="C106" s="427"/>
      <c r="D106" s="101"/>
      <c r="E106" s="101"/>
      <c r="F106" s="402"/>
      <c r="G106" s="608"/>
      <c r="H106" s="607"/>
      <c r="I106" s="377"/>
      <c r="J106" s="377"/>
      <c r="K106" s="377"/>
      <c r="L106" s="328"/>
      <c r="M106" s="377"/>
      <c r="N106" s="377"/>
      <c r="O106" s="377"/>
      <c r="P106" s="377"/>
      <c r="Q106" s="394"/>
    </row>
    <row r="107" spans="1:17" s="87" customFormat="1" ht="18">
      <c r="A107" s="676">
        <v>6</v>
      </c>
      <c r="B107" s="677" t="s">
        <v>410</v>
      </c>
      <c r="C107" s="678">
        <v>4864845</v>
      </c>
      <c r="D107" s="191" t="s">
        <v>12</v>
      </c>
      <c r="E107" s="192" t="s">
        <v>355</v>
      </c>
      <c r="F107" s="679">
        <v>-2000</v>
      </c>
      <c r="G107" s="693">
        <v>1054</v>
      </c>
      <c r="H107" s="694">
        <v>1152</v>
      </c>
      <c r="I107" s="720">
        <f>G107-H107</f>
        <v>-98</v>
      </c>
      <c r="J107" s="720">
        <f t="shared" si="10"/>
        <v>196000</v>
      </c>
      <c r="K107" s="720">
        <f t="shared" si="8"/>
        <v>0.196</v>
      </c>
      <c r="L107" s="693">
        <v>73243</v>
      </c>
      <c r="M107" s="694">
        <v>73243</v>
      </c>
      <c r="N107" s="720">
        <f>L107-M107</f>
        <v>0</v>
      </c>
      <c r="O107" s="720">
        <f t="shared" si="11"/>
        <v>0</v>
      </c>
      <c r="P107" s="720">
        <f t="shared" si="9"/>
        <v>0</v>
      </c>
      <c r="Q107" s="721"/>
    </row>
    <row r="108" spans="1:17" ht="18">
      <c r="A108" s="409">
        <v>7</v>
      </c>
      <c r="B108" s="465" t="s">
        <v>188</v>
      </c>
      <c r="C108" s="427">
        <v>4864862</v>
      </c>
      <c r="D108" s="149" t="s">
        <v>12</v>
      </c>
      <c r="E108" s="113" t="s">
        <v>355</v>
      </c>
      <c r="F108" s="402">
        <v>-1000</v>
      </c>
      <c r="G108" s="436">
        <v>6563</v>
      </c>
      <c r="H108" s="437">
        <v>5602</v>
      </c>
      <c r="I108" s="353">
        <f>G108-H108</f>
        <v>961</v>
      </c>
      <c r="J108" s="353">
        <f t="shared" si="10"/>
        <v>-961000</v>
      </c>
      <c r="K108" s="353">
        <f t="shared" si="8"/>
        <v>-0.961</v>
      </c>
      <c r="L108" s="436">
        <v>81</v>
      </c>
      <c r="M108" s="437">
        <v>81</v>
      </c>
      <c r="N108" s="353">
        <f>L108-M108</f>
        <v>0</v>
      </c>
      <c r="O108" s="353">
        <f t="shared" si="11"/>
        <v>0</v>
      </c>
      <c r="P108" s="353">
        <f t="shared" si="9"/>
        <v>0</v>
      </c>
      <c r="Q108" s="727"/>
    </row>
    <row r="109" spans="1:17" ht="18" customHeight="1">
      <c r="A109" s="409">
        <v>8</v>
      </c>
      <c r="B109" s="465" t="s">
        <v>189</v>
      </c>
      <c r="C109" s="427">
        <v>4865142</v>
      </c>
      <c r="D109" s="149" t="s">
        <v>12</v>
      </c>
      <c r="E109" s="113" t="s">
        <v>355</v>
      </c>
      <c r="F109" s="402">
        <v>-500</v>
      </c>
      <c r="G109" s="433">
        <v>893843</v>
      </c>
      <c r="H109" s="434">
        <v>891972</v>
      </c>
      <c r="I109" s="377">
        <f>G109-H109</f>
        <v>1871</v>
      </c>
      <c r="J109" s="377">
        <f t="shared" si="10"/>
        <v>-935500</v>
      </c>
      <c r="K109" s="377">
        <f t="shared" si="8"/>
        <v>-0.9355</v>
      </c>
      <c r="L109" s="433">
        <v>54462</v>
      </c>
      <c r="M109" s="434">
        <v>54462</v>
      </c>
      <c r="N109" s="377">
        <f>L109-M109</f>
        <v>0</v>
      </c>
      <c r="O109" s="377">
        <f t="shared" si="11"/>
        <v>0</v>
      </c>
      <c r="P109" s="377">
        <f t="shared" si="9"/>
        <v>0</v>
      </c>
      <c r="Q109" s="394"/>
    </row>
    <row r="110" spans="1:17" ht="18" customHeight="1">
      <c r="A110" s="409"/>
      <c r="B110" s="466" t="s">
        <v>112</v>
      </c>
      <c r="C110" s="427"/>
      <c r="D110" s="149"/>
      <c r="E110" s="149"/>
      <c r="F110" s="402"/>
      <c r="G110" s="608"/>
      <c r="H110" s="607"/>
      <c r="I110" s="377"/>
      <c r="J110" s="377"/>
      <c r="K110" s="377"/>
      <c r="L110" s="328"/>
      <c r="M110" s="377"/>
      <c r="N110" s="377"/>
      <c r="O110" s="377"/>
      <c r="P110" s="377"/>
      <c r="Q110" s="394"/>
    </row>
    <row r="111" spans="1:17" ht="18" customHeight="1">
      <c r="A111" s="409">
        <v>9</v>
      </c>
      <c r="B111" s="465" t="s">
        <v>190</v>
      </c>
      <c r="C111" s="427">
        <v>4865093</v>
      </c>
      <c r="D111" s="149" t="s">
        <v>12</v>
      </c>
      <c r="E111" s="113" t="s">
        <v>355</v>
      </c>
      <c r="F111" s="402">
        <v>-100</v>
      </c>
      <c r="G111" s="433">
        <v>58401</v>
      </c>
      <c r="H111" s="434">
        <v>57364</v>
      </c>
      <c r="I111" s="377">
        <f>G111-H111</f>
        <v>1037</v>
      </c>
      <c r="J111" s="377">
        <f t="shared" si="10"/>
        <v>-103700</v>
      </c>
      <c r="K111" s="377">
        <f t="shared" si="8"/>
        <v>-0.1037</v>
      </c>
      <c r="L111" s="433">
        <v>58837</v>
      </c>
      <c r="M111" s="434">
        <v>58833</v>
      </c>
      <c r="N111" s="377">
        <f>L111-M111</f>
        <v>4</v>
      </c>
      <c r="O111" s="377">
        <f t="shared" si="11"/>
        <v>-400</v>
      </c>
      <c r="P111" s="377">
        <f t="shared" si="9"/>
        <v>-0.0004</v>
      </c>
      <c r="Q111" s="394"/>
    </row>
    <row r="112" spans="1:17" ht="18" customHeight="1">
      <c r="A112" s="409">
        <v>10</v>
      </c>
      <c r="B112" s="465" t="s">
        <v>191</v>
      </c>
      <c r="C112" s="427">
        <v>4865094</v>
      </c>
      <c r="D112" s="149" t="s">
        <v>12</v>
      </c>
      <c r="E112" s="113" t="s">
        <v>355</v>
      </c>
      <c r="F112" s="402">
        <v>-100</v>
      </c>
      <c r="G112" s="433">
        <v>51134</v>
      </c>
      <c r="H112" s="434">
        <v>49096</v>
      </c>
      <c r="I112" s="377">
        <f>G112-H112</f>
        <v>2038</v>
      </c>
      <c r="J112" s="377">
        <f t="shared" si="10"/>
        <v>-203800</v>
      </c>
      <c r="K112" s="377">
        <f t="shared" si="8"/>
        <v>-0.2038</v>
      </c>
      <c r="L112" s="433">
        <v>56893</v>
      </c>
      <c r="M112" s="434">
        <v>56893</v>
      </c>
      <c r="N112" s="377">
        <f>L112-M112</f>
        <v>0</v>
      </c>
      <c r="O112" s="377">
        <f t="shared" si="11"/>
        <v>0</v>
      </c>
      <c r="P112" s="377">
        <f t="shared" si="9"/>
        <v>0</v>
      </c>
      <c r="Q112" s="394"/>
    </row>
    <row r="113" spans="1:17" ht="18">
      <c r="A113" s="676">
        <v>11</v>
      </c>
      <c r="B113" s="677" t="s">
        <v>192</v>
      </c>
      <c r="C113" s="678">
        <v>4865144</v>
      </c>
      <c r="D113" s="191" t="s">
        <v>12</v>
      </c>
      <c r="E113" s="192" t="s">
        <v>355</v>
      </c>
      <c r="F113" s="679">
        <v>-200</v>
      </c>
      <c r="G113" s="680">
        <v>85214</v>
      </c>
      <c r="H113" s="681">
        <v>84858</v>
      </c>
      <c r="I113" s="368">
        <f>G113-H113</f>
        <v>356</v>
      </c>
      <c r="J113" s="368">
        <f t="shared" si="10"/>
        <v>-71200</v>
      </c>
      <c r="K113" s="368">
        <f t="shared" si="8"/>
        <v>-0.0712</v>
      </c>
      <c r="L113" s="680">
        <v>112978</v>
      </c>
      <c r="M113" s="681">
        <v>112978</v>
      </c>
      <c r="N113" s="368">
        <f>L113-M113</f>
        <v>0</v>
      </c>
      <c r="O113" s="368">
        <f t="shared" si="11"/>
        <v>0</v>
      </c>
      <c r="P113" s="368">
        <f t="shared" si="9"/>
        <v>0</v>
      </c>
      <c r="Q113" s="675"/>
    </row>
    <row r="114" spans="1:17" ht="18" customHeight="1">
      <c r="A114" s="409"/>
      <c r="B114" s="467" t="s">
        <v>187</v>
      </c>
      <c r="C114" s="427"/>
      <c r="D114" s="101"/>
      <c r="E114" s="101"/>
      <c r="F114" s="395"/>
      <c r="G114" s="608"/>
      <c r="H114" s="607"/>
      <c r="I114" s="377"/>
      <c r="J114" s="377"/>
      <c r="K114" s="377"/>
      <c r="L114" s="328"/>
      <c r="M114" s="377"/>
      <c r="N114" s="377"/>
      <c r="O114" s="377"/>
      <c r="P114" s="377"/>
      <c r="Q114" s="394"/>
    </row>
    <row r="115" spans="1:17" ht="18" customHeight="1">
      <c r="A115" s="409"/>
      <c r="B115" s="466" t="s">
        <v>193</v>
      </c>
      <c r="C115" s="427"/>
      <c r="D115" s="149"/>
      <c r="E115" s="149"/>
      <c r="F115" s="395"/>
      <c r="G115" s="608"/>
      <c r="H115" s="607"/>
      <c r="I115" s="377"/>
      <c r="J115" s="377"/>
      <c r="K115" s="377"/>
      <c r="L115" s="328"/>
      <c r="M115" s="377"/>
      <c r="N115" s="377"/>
      <c r="O115" s="377"/>
      <c r="P115" s="377"/>
      <c r="Q115" s="394"/>
    </row>
    <row r="116" spans="1:17" ht="18" customHeight="1">
      <c r="A116" s="409">
        <v>12</v>
      </c>
      <c r="B116" s="465" t="s">
        <v>409</v>
      </c>
      <c r="C116" s="427">
        <v>4864892</v>
      </c>
      <c r="D116" s="149" t="s">
        <v>12</v>
      </c>
      <c r="E116" s="113" t="s">
        <v>355</v>
      </c>
      <c r="F116" s="402">
        <v>500</v>
      </c>
      <c r="G116" s="436">
        <v>2206</v>
      </c>
      <c r="H116" s="437">
        <v>3025</v>
      </c>
      <c r="I116" s="353">
        <f>G116-H116</f>
        <v>-819</v>
      </c>
      <c r="J116" s="353">
        <f t="shared" si="10"/>
        <v>-409500</v>
      </c>
      <c r="K116" s="353">
        <f t="shared" si="8"/>
        <v>-0.4095</v>
      </c>
      <c r="L116" s="436">
        <v>17889</v>
      </c>
      <c r="M116" s="437">
        <v>17890</v>
      </c>
      <c r="N116" s="353">
        <f>L116-M116</f>
        <v>-1</v>
      </c>
      <c r="O116" s="353">
        <f t="shared" si="11"/>
        <v>-500</v>
      </c>
      <c r="P116" s="353">
        <f t="shared" si="9"/>
        <v>-0.0005</v>
      </c>
      <c r="Q116" s="684"/>
    </row>
    <row r="117" spans="1:17" ht="18" customHeight="1">
      <c r="A117" s="409">
        <v>13</v>
      </c>
      <c r="B117" s="465" t="s">
        <v>412</v>
      </c>
      <c r="C117" s="427">
        <v>4864826</v>
      </c>
      <c r="D117" s="149" t="s">
        <v>12</v>
      </c>
      <c r="E117" s="113" t="s">
        <v>355</v>
      </c>
      <c r="F117" s="402">
        <v>83.33333333333334</v>
      </c>
      <c r="G117" s="436">
        <v>3889</v>
      </c>
      <c r="H117" s="437">
        <v>3889</v>
      </c>
      <c r="I117" s="353">
        <f>G117-H117</f>
        <v>0</v>
      </c>
      <c r="J117" s="353">
        <f t="shared" si="10"/>
        <v>0</v>
      </c>
      <c r="K117" s="353">
        <f t="shared" si="8"/>
        <v>0</v>
      </c>
      <c r="L117" s="436">
        <v>979525</v>
      </c>
      <c r="M117" s="437">
        <v>979525</v>
      </c>
      <c r="N117" s="353">
        <f>L117-M117</f>
        <v>0</v>
      </c>
      <c r="O117" s="353">
        <f t="shared" si="11"/>
        <v>0</v>
      </c>
      <c r="P117" s="353">
        <f t="shared" si="9"/>
        <v>0</v>
      </c>
      <c r="Q117" s="725"/>
    </row>
    <row r="118" spans="1:17" ht="18" customHeight="1">
      <c r="A118" s="409">
        <v>14</v>
      </c>
      <c r="B118" s="465" t="s">
        <v>121</v>
      </c>
      <c r="C118" s="427">
        <v>4864791</v>
      </c>
      <c r="D118" s="149" t="s">
        <v>12</v>
      </c>
      <c r="E118" s="113" t="s">
        <v>355</v>
      </c>
      <c r="F118" s="402">
        <v>166.66666666666669</v>
      </c>
      <c r="G118" s="436">
        <v>990679</v>
      </c>
      <c r="H118" s="437">
        <v>990679</v>
      </c>
      <c r="I118" s="353">
        <f>G118-H118</f>
        <v>0</v>
      </c>
      <c r="J118" s="353">
        <f t="shared" si="10"/>
        <v>0</v>
      </c>
      <c r="K118" s="353">
        <f t="shared" si="8"/>
        <v>0</v>
      </c>
      <c r="L118" s="436">
        <v>993688</v>
      </c>
      <c r="M118" s="437">
        <v>993688</v>
      </c>
      <c r="N118" s="353">
        <f>L118-M118</f>
        <v>0</v>
      </c>
      <c r="O118" s="353">
        <f t="shared" si="11"/>
        <v>0</v>
      </c>
      <c r="P118" s="353">
        <f t="shared" si="9"/>
        <v>0</v>
      </c>
      <c r="Q118" s="725"/>
    </row>
    <row r="119" spans="1:17" ht="18" customHeight="1">
      <c r="A119" s="409"/>
      <c r="B119" s="407"/>
      <c r="C119" s="427"/>
      <c r="D119" s="101"/>
      <c r="E119" s="113"/>
      <c r="F119" s="402"/>
      <c r="G119" s="433"/>
      <c r="H119" s="434"/>
      <c r="I119" s="353"/>
      <c r="J119" s="353"/>
      <c r="K119" s="353"/>
      <c r="L119" s="433"/>
      <c r="M119" s="434"/>
      <c r="N119" s="377"/>
      <c r="O119" s="377"/>
      <c r="P119" s="377"/>
      <c r="Q119" s="394"/>
    </row>
    <row r="120" spans="1:17" ht="18" customHeight="1">
      <c r="A120" s="409"/>
      <c r="B120" s="466" t="s">
        <v>194</v>
      </c>
      <c r="C120" s="427"/>
      <c r="D120" s="149"/>
      <c r="E120" s="149"/>
      <c r="F120" s="402"/>
      <c r="G120" s="433"/>
      <c r="H120" s="434"/>
      <c r="I120" s="377"/>
      <c r="J120" s="377"/>
      <c r="K120" s="377"/>
      <c r="L120" s="328"/>
      <c r="M120" s="377"/>
      <c r="N120" s="377"/>
      <c r="O120" s="377"/>
      <c r="P120" s="377"/>
      <c r="Q120" s="394"/>
    </row>
    <row r="121" spans="1:17" ht="18" customHeight="1">
      <c r="A121" s="409">
        <v>15</v>
      </c>
      <c r="B121" s="407" t="s">
        <v>195</v>
      </c>
      <c r="C121" s="427">
        <v>4865133</v>
      </c>
      <c r="D121" s="101" t="s">
        <v>12</v>
      </c>
      <c r="E121" s="113" t="s">
        <v>355</v>
      </c>
      <c r="F121" s="402">
        <v>-100</v>
      </c>
      <c r="G121" s="433">
        <v>292449</v>
      </c>
      <c r="H121" s="434">
        <v>290525</v>
      </c>
      <c r="I121" s="377">
        <f>G121-H121</f>
        <v>1924</v>
      </c>
      <c r="J121" s="377">
        <f t="shared" si="10"/>
        <v>-192400</v>
      </c>
      <c r="K121" s="377">
        <f t="shared" si="8"/>
        <v>-0.1924</v>
      </c>
      <c r="L121" s="433">
        <v>44320</v>
      </c>
      <c r="M121" s="434">
        <v>44318</v>
      </c>
      <c r="N121" s="377">
        <f>L121-M121</f>
        <v>2</v>
      </c>
      <c r="O121" s="377">
        <f t="shared" si="11"/>
        <v>-200</v>
      </c>
      <c r="P121" s="377">
        <f t="shared" si="9"/>
        <v>-0.0002</v>
      </c>
      <c r="Q121" s="394"/>
    </row>
    <row r="122" spans="1:17" ht="18" customHeight="1">
      <c r="A122" s="409"/>
      <c r="B122" s="467" t="s">
        <v>196</v>
      </c>
      <c r="C122" s="427"/>
      <c r="D122" s="101"/>
      <c r="E122" s="149"/>
      <c r="F122" s="402"/>
      <c r="G122" s="608"/>
      <c r="H122" s="607"/>
      <c r="I122" s="377"/>
      <c r="J122" s="377"/>
      <c r="K122" s="377"/>
      <c r="L122" s="328"/>
      <c r="M122" s="377"/>
      <c r="N122" s="377"/>
      <c r="O122" s="377"/>
      <c r="P122" s="377"/>
      <c r="Q122" s="394"/>
    </row>
    <row r="123" spans="1:17" ht="18" customHeight="1">
      <c r="A123" s="409">
        <v>16</v>
      </c>
      <c r="B123" s="407" t="s">
        <v>183</v>
      </c>
      <c r="C123" s="427">
        <v>4865076</v>
      </c>
      <c r="D123" s="101" t="s">
        <v>12</v>
      </c>
      <c r="E123" s="113" t="s">
        <v>355</v>
      </c>
      <c r="F123" s="402">
        <v>-100</v>
      </c>
      <c r="G123" s="433">
        <v>3491</v>
      </c>
      <c r="H123" s="434">
        <v>3466</v>
      </c>
      <c r="I123" s="377">
        <f>G123-H123</f>
        <v>25</v>
      </c>
      <c r="J123" s="377">
        <f t="shared" si="10"/>
        <v>-2500</v>
      </c>
      <c r="K123" s="377">
        <f t="shared" si="8"/>
        <v>-0.0025</v>
      </c>
      <c r="L123" s="433">
        <v>18159</v>
      </c>
      <c r="M123" s="434">
        <v>18145</v>
      </c>
      <c r="N123" s="377">
        <f>L123-M123</f>
        <v>14</v>
      </c>
      <c r="O123" s="377">
        <f t="shared" si="11"/>
        <v>-1400</v>
      </c>
      <c r="P123" s="377">
        <f t="shared" si="9"/>
        <v>-0.0014</v>
      </c>
      <c r="Q123" s="547"/>
    </row>
    <row r="124" spans="1:17" ht="18" customHeight="1">
      <c r="A124" s="409">
        <v>17</v>
      </c>
      <c r="B124" s="465" t="s">
        <v>197</v>
      </c>
      <c r="C124" s="427">
        <v>4865077</v>
      </c>
      <c r="D124" s="149" t="s">
        <v>12</v>
      </c>
      <c r="E124" s="113" t="s">
        <v>355</v>
      </c>
      <c r="F124" s="402">
        <v>-100</v>
      </c>
      <c r="G124" s="608"/>
      <c r="H124" s="611"/>
      <c r="I124" s="377">
        <f>G124-H124</f>
        <v>0</v>
      </c>
      <c r="J124" s="377">
        <f t="shared" si="10"/>
        <v>0</v>
      </c>
      <c r="K124" s="377">
        <f t="shared" si="8"/>
        <v>0</v>
      </c>
      <c r="L124" s="322"/>
      <c r="M124" s="353"/>
      <c r="N124" s="377">
        <f>L124-M124</f>
        <v>0</v>
      </c>
      <c r="O124" s="377">
        <f t="shared" si="11"/>
        <v>0</v>
      </c>
      <c r="P124" s="377">
        <f t="shared" si="9"/>
        <v>0</v>
      </c>
      <c r="Q124" s="394"/>
    </row>
    <row r="125" spans="1:17" ht="18" customHeight="1">
      <c r="A125" s="431"/>
      <c r="B125" s="466" t="s">
        <v>51</v>
      </c>
      <c r="C125" s="399"/>
      <c r="D125" s="90"/>
      <c r="E125" s="90"/>
      <c r="F125" s="402"/>
      <c r="G125" s="608"/>
      <c r="H125" s="607"/>
      <c r="I125" s="377"/>
      <c r="J125" s="377"/>
      <c r="K125" s="377"/>
      <c r="L125" s="328"/>
      <c r="M125" s="377"/>
      <c r="N125" s="377"/>
      <c r="O125" s="377"/>
      <c r="P125" s="377"/>
      <c r="Q125" s="394"/>
    </row>
    <row r="126" spans="1:17" ht="18" customHeight="1">
      <c r="A126" s="409">
        <v>18</v>
      </c>
      <c r="B126" s="468" t="s">
        <v>202</v>
      </c>
      <c r="C126" s="427">
        <v>4864824</v>
      </c>
      <c r="D126" s="113" t="s">
        <v>12</v>
      </c>
      <c r="E126" s="113" t="s">
        <v>355</v>
      </c>
      <c r="F126" s="402">
        <v>-100</v>
      </c>
      <c r="G126" s="433">
        <v>804</v>
      </c>
      <c r="H126" s="434">
        <v>803</v>
      </c>
      <c r="I126" s="377">
        <f>G126-H126</f>
        <v>1</v>
      </c>
      <c r="J126" s="377">
        <f t="shared" si="10"/>
        <v>-100</v>
      </c>
      <c r="K126" s="377">
        <f t="shared" si="8"/>
        <v>-0.0001</v>
      </c>
      <c r="L126" s="433">
        <v>77721</v>
      </c>
      <c r="M126" s="434">
        <v>77732</v>
      </c>
      <c r="N126" s="377">
        <f>L126-M126</f>
        <v>-11</v>
      </c>
      <c r="O126" s="377">
        <f t="shared" si="11"/>
        <v>1100</v>
      </c>
      <c r="P126" s="377">
        <f t="shared" si="9"/>
        <v>0.0011</v>
      </c>
      <c r="Q126" s="394"/>
    </row>
    <row r="127" spans="1:17" ht="18" customHeight="1">
      <c r="A127" s="409"/>
      <c r="B127" s="467" t="s">
        <v>52</v>
      </c>
      <c r="C127" s="402"/>
      <c r="D127" s="101"/>
      <c r="E127" s="101"/>
      <c r="F127" s="402"/>
      <c r="G127" s="608"/>
      <c r="H127" s="607"/>
      <c r="I127" s="377"/>
      <c r="J127" s="377"/>
      <c r="K127" s="377"/>
      <c r="L127" s="328"/>
      <c r="M127" s="377"/>
      <c r="N127" s="377"/>
      <c r="O127" s="377"/>
      <c r="P127" s="377"/>
      <c r="Q127" s="394"/>
    </row>
    <row r="128" spans="1:17" ht="18" customHeight="1">
      <c r="A128" s="409"/>
      <c r="B128" s="467" t="s">
        <v>53</v>
      </c>
      <c r="C128" s="402"/>
      <c r="D128" s="101"/>
      <c r="E128" s="101"/>
      <c r="F128" s="402"/>
      <c r="G128" s="608"/>
      <c r="H128" s="607"/>
      <c r="I128" s="377"/>
      <c r="J128" s="377"/>
      <c r="K128" s="377"/>
      <c r="L128" s="328"/>
      <c r="M128" s="377"/>
      <c r="N128" s="377"/>
      <c r="O128" s="377"/>
      <c r="P128" s="377"/>
      <c r="Q128" s="394"/>
    </row>
    <row r="129" spans="1:17" ht="18" customHeight="1">
      <c r="A129" s="409"/>
      <c r="B129" s="467" t="s">
        <v>54</v>
      </c>
      <c r="C129" s="402"/>
      <c r="D129" s="101"/>
      <c r="E129" s="101"/>
      <c r="F129" s="402"/>
      <c r="G129" s="608"/>
      <c r="H129" s="607"/>
      <c r="I129" s="377"/>
      <c r="J129" s="377"/>
      <c r="K129" s="377"/>
      <c r="L129" s="328"/>
      <c r="M129" s="377"/>
      <c r="N129" s="377"/>
      <c r="O129" s="377"/>
      <c r="P129" s="377"/>
      <c r="Q129" s="394"/>
    </row>
    <row r="130" spans="1:17" ht="17.25" customHeight="1">
      <c r="A130" s="409">
        <v>19</v>
      </c>
      <c r="B130" s="465" t="s">
        <v>55</v>
      </c>
      <c r="C130" s="427">
        <v>4865090</v>
      </c>
      <c r="D130" s="149" t="s">
        <v>12</v>
      </c>
      <c r="E130" s="113" t="s">
        <v>355</v>
      </c>
      <c r="F130" s="402">
        <v>-100</v>
      </c>
      <c r="G130" s="433">
        <v>9217</v>
      </c>
      <c r="H130" s="434">
        <v>9232</v>
      </c>
      <c r="I130" s="377">
        <f>G130-H130</f>
        <v>-15</v>
      </c>
      <c r="J130" s="377">
        <f t="shared" si="10"/>
        <v>1500</v>
      </c>
      <c r="K130" s="377">
        <f t="shared" si="8"/>
        <v>0.0015</v>
      </c>
      <c r="L130" s="433">
        <v>28824</v>
      </c>
      <c r="M130" s="434">
        <v>28866</v>
      </c>
      <c r="N130" s="377">
        <f>L130-M130</f>
        <v>-42</v>
      </c>
      <c r="O130" s="377">
        <f t="shared" si="11"/>
        <v>4200</v>
      </c>
      <c r="P130" s="377">
        <f t="shared" si="9"/>
        <v>0.0042</v>
      </c>
      <c r="Q130" s="533"/>
    </row>
    <row r="131" spans="1:17" ht="18" customHeight="1">
      <c r="A131" s="409">
        <v>20</v>
      </c>
      <c r="B131" s="465" t="s">
        <v>56</v>
      </c>
      <c r="C131" s="427">
        <v>4902519</v>
      </c>
      <c r="D131" s="149" t="s">
        <v>12</v>
      </c>
      <c r="E131" s="113" t="s">
        <v>355</v>
      </c>
      <c r="F131" s="402">
        <v>-100</v>
      </c>
      <c r="G131" s="433">
        <v>10530</v>
      </c>
      <c r="H131" s="434">
        <v>10472</v>
      </c>
      <c r="I131" s="377">
        <f>G131-H131</f>
        <v>58</v>
      </c>
      <c r="J131" s="377">
        <f t="shared" si="10"/>
        <v>-5800</v>
      </c>
      <c r="K131" s="377">
        <f t="shared" si="8"/>
        <v>-0.0058</v>
      </c>
      <c r="L131" s="433">
        <v>51144</v>
      </c>
      <c r="M131" s="434">
        <v>50398</v>
      </c>
      <c r="N131" s="377">
        <f>L131-M131</f>
        <v>746</v>
      </c>
      <c r="O131" s="377">
        <f t="shared" si="11"/>
        <v>-74600</v>
      </c>
      <c r="P131" s="377">
        <f t="shared" si="9"/>
        <v>-0.0746</v>
      </c>
      <c r="Q131" s="394"/>
    </row>
    <row r="132" spans="1:17" ht="18" customHeight="1">
      <c r="A132" s="409">
        <v>21</v>
      </c>
      <c r="B132" s="465" t="s">
        <v>57</v>
      </c>
      <c r="C132" s="427">
        <v>4902520</v>
      </c>
      <c r="D132" s="149" t="s">
        <v>12</v>
      </c>
      <c r="E132" s="113" t="s">
        <v>355</v>
      </c>
      <c r="F132" s="402">
        <v>-100</v>
      </c>
      <c r="G132" s="433">
        <v>15718</v>
      </c>
      <c r="H132" s="434">
        <v>15577</v>
      </c>
      <c r="I132" s="377">
        <f>G132-H132</f>
        <v>141</v>
      </c>
      <c r="J132" s="377">
        <f t="shared" si="10"/>
        <v>-14100</v>
      </c>
      <c r="K132" s="377">
        <f t="shared" si="8"/>
        <v>-0.0141</v>
      </c>
      <c r="L132" s="433">
        <v>53261</v>
      </c>
      <c r="M132" s="434">
        <v>52826</v>
      </c>
      <c r="N132" s="377">
        <f>L132-M132</f>
        <v>435</v>
      </c>
      <c r="O132" s="377">
        <f t="shared" si="11"/>
        <v>-43500</v>
      </c>
      <c r="P132" s="377">
        <f t="shared" si="9"/>
        <v>-0.0435</v>
      </c>
      <c r="Q132" s="394"/>
    </row>
    <row r="133" spans="1:17" ht="18" customHeight="1">
      <c r="A133" s="409"/>
      <c r="B133" s="465"/>
      <c r="C133" s="427"/>
      <c r="D133" s="149"/>
      <c r="E133" s="149"/>
      <c r="F133" s="402"/>
      <c r="G133" s="608"/>
      <c r="H133" s="607"/>
      <c r="I133" s="377"/>
      <c r="J133" s="377"/>
      <c r="K133" s="377"/>
      <c r="L133" s="328"/>
      <c r="M133" s="377"/>
      <c r="N133" s="377"/>
      <c r="O133" s="377"/>
      <c r="P133" s="377"/>
      <c r="Q133" s="394"/>
    </row>
    <row r="134" spans="1:17" ht="18" customHeight="1">
      <c r="A134" s="409"/>
      <c r="B134" s="466" t="s">
        <v>58</v>
      </c>
      <c r="C134" s="427"/>
      <c r="D134" s="149"/>
      <c r="E134" s="149"/>
      <c r="F134" s="402"/>
      <c r="G134" s="608"/>
      <c r="H134" s="607"/>
      <c r="I134" s="377"/>
      <c r="J134" s="377"/>
      <c r="K134" s="377"/>
      <c r="L134" s="328"/>
      <c r="M134" s="377"/>
      <c r="N134" s="377"/>
      <c r="O134" s="377"/>
      <c r="P134" s="377"/>
      <c r="Q134" s="394"/>
    </row>
    <row r="135" spans="1:17" ht="18" customHeight="1">
      <c r="A135" s="409">
        <v>22</v>
      </c>
      <c r="B135" s="465" t="s">
        <v>59</v>
      </c>
      <c r="C135" s="427">
        <v>4902521</v>
      </c>
      <c r="D135" s="149" t="s">
        <v>12</v>
      </c>
      <c r="E135" s="113" t="s">
        <v>355</v>
      </c>
      <c r="F135" s="402">
        <v>-100</v>
      </c>
      <c r="G135" s="433">
        <v>42213</v>
      </c>
      <c r="H135" s="434">
        <v>41909</v>
      </c>
      <c r="I135" s="377">
        <f aca="true" t="shared" si="12" ref="I135:I140">G135-H135</f>
        <v>304</v>
      </c>
      <c r="J135" s="377">
        <f t="shared" si="10"/>
        <v>-30400</v>
      </c>
      <c r="K135" s="377">
        <f t="shared" si="8"/>
        <v>-0.0304</v>
      </c>
      <c r="L135" s="433">
        <v>16639</v>
      </c>
      <c r="M135" s="434">
        <v>16347</v>
      </c>
      <c r="N135" s="377">
        <f aca="true" t="shared" si="13" ref="N135:N140">L135-M135</f>
        <v>292</v>
      </c>
      <c r="O135" s="377">
        <f t="shared" si="11"/>
        <v>-29200</v>
      </c>
      <c r="P135" s="377">
        <f t="shared" si="9"/>
        <v>-0.0292</v>
      </c>
      <c r="Q135" s="394"/>
    </row>
    <row r="136" spans="1:17" ht="18" customHeight="1">
      <c r="A136" s="409">
        <v>23</v>
      </c>
      <c r="B136" s="465" t="s">
        <v>60</v>
      </c>
      <c r="C136" s="427">
        <v>4902522</v>
      </c>
      <c r="D136" s="149" t="s">
        <v>12</v>
      </c>
      <c r="E136" s="113" t="s">
        <v>355</v>
      </c>
      <c r="F136" s="402">
        <v>-100</v>
      </c>
      <c r="G136" s="433">
        <v>840</v>
      </c>
      <c r="H136" s="434">
        <v>840</v>
      </c>
      <c r="I136" s="377">
        <f t="shared" si="12"/>
        <v>0</v>
      </c>
      <c r="J136" s="377">
        <f t="shared" si="10"/>
        <v>0</v>
      </c>
      <c r="K136" s="377">
        <f t="shared" si="8"/>
        <v>0</v>
      </c>
      <c r="L136" s="433">
        <v>185</v>
      </c>
      <c r="M136" s="434">
        <v>185</v>
      </c>
      <c r="N136" s="377">
        <f t="shared" si="13"/>
        <v>0</v>
      </c>
      <c r="O136" s="377">
        <f t="shared" si="11"/>
        <v>0</v>
      </c>
      <c r="P136" s="377">
        <f t="shared" si="9"/>
        <v>0</v>
      </c>
      <c r="Q136" s="394"/>
    </row>
    <row r="137" spans="1:17" ht="18" customHeight="1">
      <c r="A137" s="409">
        <v>24</v>
      </c>
      <c r="B137" s="465" t="s">
        <v>61</v>
      </c>
      <c r="C137" s="427">
        <v>4902523</v>
      </c>
      <c r="D137" s="149" t="s">
        <v>12</v>
      </c>
      <c r="E137" s="113" t="s">
        <v>355</v>
      </c>
      <c r="F137" s="402">
        <v>-100</v>
      </c>
      <c r="G137" s="433">
        <v>999815</v>
      </c>
      <c r="H137" s="434">
        <v>999815</v>
      </c>
      <c r="I137" s="377">
        <f t="shared" si="12"/>
        <v>0</v>
      </c>
      <c r="J137" s="377">
        <f t="shared" si="10"/>
        <v>0</v>
      </c>
      <c r="K137" s="377">
        <f t="shared" si="8"/>
        <v>0</v>
      </c>
      <c r="L137" s="433">
        <v>999943</v>
      </c>
      <c r="M137" s="434">
        <v>999943</v>
      </c>
      <c r="N137" s="377">
        <f t="shared" si="13"/>
        <v>0</v>
      </c>
      <c r="O137" s="377">
        <f t="shared" si="11"/>
        <v>0</v>
      </c>
      <c r="P137" s="377">
        <f t="shared" si="9"/>
        <v>0</v>
      </c>
      <c r="Q137" s="394"/>
    </row>
    <row r="138" spans="1:17" ht="18" customHeight="1">
      <c r="A138" s="409">
        <v>25</v>
      </c>
      <c r="B138" s="407" t="s">
        <v>62</v>
      </c>
      <c r="C138" s="402">
        <v>4902524</v>
      </c>
      <c r="D138" s="101" t="s">
        <v>12</v>
      </c>
      <c r="E138" s="113" t="s">
        <v>355</v>
      </c>
      <c r="F138" s="402">
        <v>-100</v>
      </c>
      <c r="G138" s="433">
        <v>0</v>
      </c>
      <c r="H138" s="434">
        <v>0</v>
      </c>
      <c r="I138" s="377">
        <f t="shared" si="12"/>
        <v>0</v>
      </c>
      <c r="J138" s="377">
        <f t="shared" si="10"/>
        <v>0</v>
      </c>
      <c r="K138" s="377">
        <f t="shared" si="8"/>
        <v>0</v>
      </c>
      <c r="L138" s="433">
        <v>0</v>
      </c>
      <c r="M138" s="434">
        <v>0</v>
      </c>
      <c r="N138" s="377">
        <f t="shared" si="13"/>
        <v>0</v>
      </c>
      <c r="O138" s="377">
        <f t="shared" si="11"/>
        <v>0</v>
      </c>
      <c r="P138" s="377">
        <f t="shared" si="9"/>
        <v>0</v>
      </c>
      <c r="Q138" s="394"/>
    </row>
    <row r="139" spans="1:17" ht="18" customHeight="1">
      <c r="A139" s="409">
        <v>26</v>
      </c>
      <c r="B139" s="407" t="s">
        <v>63</v>
      </c>
      <c r="C139" s="402">
        <v>4902605</v>
      </c>
      <c r="D139" s="101" t="s">
        <v>12</v>
      </c>
      <c r="E139" s="113" t="s">
        <v>355</v>
      </c>
      <c r="F139" s="743">
        <v>-1333.33</v>
      </c>
      <c r="G139" s="433">
        <v>0</v>
      </c>
      <c r="H139" s="434">
        <v>0</v>
      </c>
      <c r="I139" s="377">
        <f t="shared" si="12"/>
        <v>0</v>
      </c>
      <c r="J139" s="377">
        <f t="shared" si="10"/>
        <v>0</v>
      </c>
      <c r="K139" s="377">
        <f t="shared" si="8"/>
        <v>0</v>
      </c>
      <c r="L139" s="433">
        <v>0</v>
      </c>
      <c r="M139" s="434">
        <v>0</v>
      </c>
      <c r="N139" s="377">
        <f t="shared" si="13"/>
        <v>0</v>
      </c>
      <c r="O139" s="377">
        <f t="shared" si="11"/>
        <v>0</v>
      </c>
      <c r="P139" s="377">
        <f t="shared" si="9"/>
        <v>0</v>
      </c>
      <c r="Q139" s="394"/>
    </row>
    <row r="140" spans="1:17" ht="18" customHeight="1">
      <c r="A140" s="409">
        <v>27</v>
      </c>
      <c r="B140" s="407" t="s">
        <v>64</v>
      </c>
      <c r="C140" s="402">
        <v>4902526</v>
      </c>
      <c r="D140" s="101" t="s">
        <v>12</v>
      </c>
      <c r="E140" s="113" t="s">
        <v>355</v>
      </c>
      <c r="F140" s="402">
        <v>-100</v>
      </c>
      <c r="G140" s="433">
        <v>16862</v>
      </c>
      <c r="H140" s="434">
        <v>16760</v>
      </c>
      <c r="I140" s="377">
        <f t="shared" si="12"/>
        <v>102</v>
      </c>
      <c r="J140" s="377">
        <f t="shared" si="10"/>
        <v>-10200</v>
      </c>
      <c r="K140" s="377">
        <f t="shared" si="8"/>
        <v>-0.0102</v>
      </c>
      <c r="L140" s="433">
        <v>14755</v>
      </c>
      <c r="M140" s="434">
        <v>14647</v>
      </c>
      <c r="N140" s="377">
        <f t="shared" si="13"/>
        <v>108</v>
      </c>
      <c r="O140" s="377">
        <f t="shared" si="11"/>
        <v>-10800</v>
      </c>
      <c r="P140" s="377">
        <f t="shared" si="9"/>
        <v>-0.0108</v>
      </c>
      <c r="Q140" s="394"/>
    </row>
    <row r="141" spans="1:17" s="724" customFormat="1" ht="18" customHeight="1">
      <c r="A141" s="409">
        <v>28</v>
      </c>
      <c r="B141" s="407" t="s">
        <v>65</v>
      </c>
      <c r="C141" s="402">
        <v>4902529</v>
      </c>
      <c r="D141" s="101" t="s">
        <v>12</v>
      </c>
      <c r="E141" s="113" t="s">
        <v>355</v>
      </c>
      <c r="F141" s="402">
        <v>-44.44</v>
      </c>
      <c r="G141" s="436">
        <v>999372</v>
      </c>
      <c r="H141" s="437">
        <v>999596</v>
      </c>
      <c r="I141" s="353">
        <f>G141-H141</f>
        <v>-224</v>
      </c>
      <c r="J141" s="353">
        <f t="shared" si="10"/>
        <v>9954.56</v>
      </c>
      <c r="K141" s="353">
        <f t="shared" si="8"/>
        <v>0.00995456</v>
      </c>
      <c r="L141" s="436">
        <v>761</v>
      </c>
      <c r="M141" s="437">
        <v>744</v>
      </c>
      <c r="N141" s="353">
        <f>L141-M141</f>
        <v>17</v>
      </c>
      <c r="O141" s="353">
        <f t="shared" si="11"/>
        <v>-755.48</v>
      </c>
      <c r="P141" s="353">
        <f t="shared" si="9"/>
        <v>-0.00075548</v>
      </c>
      <c r="Q141" s="742"/>
    </row>
    <row r="142" spans="1:17" ht="18" customHeight="1">
      <c r="A142" s="409">
        <v>29</v>
      </c>
      <c r="B142" s="407" t="s">
        <v>147</v>
      </c>
      <c r="C142" s="402">
        <v>4865087</v>
      </c>
      <c r="D142" s="101" t="s">
        <v>12</v>
      </c>
      <c r="E142" s="113" t="s">
        <v>355</v>
      </c>
      <c r="F142" s="402">
        <v>-100</v>
      </c>
      <c r="G142" s="436">
        <v>0</v>
      </c>
      <c r="H142" s="437">
        <v>0</v>
      </c>
      <c r="I142" s="353">
        <f>G142-H142</f>
        <v>0</v>
      </c>
      <c r="J142" s="353">
        <f t="shared" si="10"/>
        <v>0</v>
      </c>
      <c r="K142" s="353">
        <f t="shared" si="8"/>
        <v>0</v>
      </c>
      <c r="L142" s="436">
        <v>0</v>
      </c>
      <c r="M142" s="437">
        <v>0</v>
      </c>
      <c r="N142" s="353">
        <f>L142-M142</f>
        <v>0</v>
      </c>
      <c r="O142" s="353">
        <f t="shared" si="11"/>
        <v>0</v>
      </c>
      <c r="P142" s="353">
        <f t="shared" si="9"/>
        <v>0</v>
      </c>
      <c r="Q142" s="394"/>
    </row>
    <row r="143" spans="1:17" ht="18" customHeight="1">
      <c r="A143" s="409"/>
      <c r="B143" s="467" t="s">
        <v>80</v>
      </c>
      <c r="C143" s="402"/>
      <c r="D143" s="101"/>
      <c r="E143" s="101"/>
      <c r="F143" s="402"/>
      <c r="G143" s="608"/>
      <c r="H143" s="607"/>
      <c r="I143" s="377"/>
      <c r="J143" s="377"/>
      <c r="K143" s="377"/>
      <c r="L143" s="328"/>
      <c r="M143" s="377"/>
      <c r="N143" s="377"/>
      <c r="O143" s="377"/>
      <c r="P143" s="377"/>
      <c r="Q143" s="394"/>
    </row>
    <row r="144" spans="1:17" ht="18">
      <c r="A144" s="409">
        <v>30</v>
      </c>
      <c r="B144" s="407" t="s">
        <v>81</v>
      </c>
      <c r="C144" s="402">
        <v>4902577</v>
      </c>
      <c r="D144" s="101" t="s">
        <v>12</v>
      </c>
      <c r="E144" s="113" t="s">
        <v>355</v>
      </c>
      <c r="F144" s="402">
        <v>400</v>
      </c>
      <c r="G144" s="433">
        <v>995589</v>
      </c>
      <c r="H144" s="434">
        <v>995589</v>
      </c>
      <c r="I144" s="377">
        <f>G144-H144</f>
        <v>0</v>
      </c>
      <c r="J144" s="377">
        <f t="shared" si="10"/>
        <v>0</v>
      </c>
      <c r="K144" s="377">
        <f t="shared" si="8"/>
        <v>0</v>
      </c>
      <c r="L144" s="433">
        <v>36</v>
      </c>
      <c r="M144" s="434">
        <v>34</v>
      </c>
      <c r="N144" s="377">
        <f>L144-M144</f>
        <v>2</v>
      </c>
      <c r="O144" s="377">
        <f t="shared" si="11"/>
        <v>800</v>
      </c>
      <c r="P144" s="377">
        <f t="shared" si="9"/>
        <v>0.0008</v>
      </c>
      <c r="Q144" s="709"/>
    </row>
    <row r="145" spans="1:17" ht="18" customHeight="1">
      <c r="A145" s="409">
        <v>31</v>
      </c>
      <c r="B145" s="407" t="s">
        <v>82</v>
      </c>
      <c r="C145" s="402">
        <v>4902516</v>
      </c>
      <c r="D145" s="101" t="s">
        <v>12</v>
      </c>
      <c r="E145" s="113" t="s">
        <v>355</v>
      </c>
      <c r="F145" s="402">
        <v>-100</v>
      </c>
      <c r="G145" s="433">
        <v>999273</v>
      </c>
      <c r="H145" s="434">
        <v>999273</v>
      </c>
      <c r="I145" s="377">
        <f>G145-H145</f>
        <v>0</v>
      </c>
      <c r="J145" s="377">
        <f t="shared" si="10"/>
        <v>0</v>
      </c>
      <c r="K145" s="377">
        <f t="shared" si="8"/>
        <v>0</v>
      </c>
      <c r="L145" s="433">
        <v>999398</v>
      </c>
      <c r="M145" s="434">
        <v>999399</v>
      </c>
      <c r="N145" s="377">
        <f>L145-M145</f>
        <v>-1</v>
      </c>
      <c r="O145" s="377">
        <f t="shared" si="11"/>
        <v>100</v>
      </c>
      <c r="P145" s="377">
        <f t="shared" si="9"/>
        <v>0.0001</v>
      </c>
      <c r="Q145" s="394"/>
    </row>
    <row r="146" spans="1:17" ht="15" customHeight="1" thickBot="1">
      <c r="A146" s="29"/>
      <c r="B146" s="30"/>
      <c r="C146" s="30"/>
      <c r="D146" s="30"/>
      <c r="E146" s="30"/>
      <c r="F146" s="30"/>
      <c r="G146" s="613"/>
      <c r="H146" s="614"/>
      <c r="I146" s="30"/>
      <c r="J146" s="30"/>
      <c r="K146" s="59"/>
      <c r="L146" s="29"/>
      <c r="M146" s="30"/>
      <c r="N146" s="30"/>
      <c r="O146" s="30"/>
      <c r="P146" s="59"/>
      <c r="Q146" s="179"/>
    </row>
    <row r="147" ht="13.5" thickTop="1"/>
    <row r="148" spans="1:16" ht="20.25">
      <c r="A148" s="183" t="s">
        <v>322</v>
      </c>
      <c r="K148" s="230">
        <f>SUM(K98:K146)</f>
        <v>-2.9570454400000004</v>
      </c>
      <c r="P148" s="230">
        <f>SUM(P98:P146)</f>
        <v>-0.15525548000000003</v>
      </c>
    </row>
    <row r="149" spans="1:16" ht="12.75">
      <c r="A149" s="65"/>
      <c r="K149" s="18"/>
      <c r="P149" s="18"/>
    </row>
    <row r="150" spans="1:16" ht="12.75">
      <c r="A150" s="65"/>
      <c r="K150" s="18"/>
      <c r="P150" s="18"/>
    </row>
    <row r="151" spans="1:17" ht="18">
      <c r="A151" s="65"/>
      <c r="K151" s="18"/>
      <c r="P151" s="18"/>
      <c r="Q151" s="529" t="str">
        <f>NDPL!$Q$1</f>
        <v>NOVEMBER-2013</v>
      </c>
    </row>
    <row r="152" spans="1:16" ht="12.75">
      <c r="A152" s="65"/>
      <c r="K152" s="18"/>
      <c r="P152" s="18"/>
    </row>
    <row r="153" spans="1:16" ht="12.75">
      <c r="A153" s="65"/>
      <c r="K153" s="18"/>
      <c r="P153" s="18"/>
    </row>
    <row r="154" spans="1:16" ht="12.75">
      <c r="A154" s="65"/>
      <c r="K154" s="18"/>
      <c r="P154" s="18"/>
    </row>
    <row r="155" spans="1:11" ht="13.5" thickBot="1">
      <c r="A155" s="2"/>
      <c r="B155" s="8"/>
      <c r="C155" s="8"/>
      <c r="D155" s="61"/>
      <c r="E155" s="61"/>
      <c r="F155" s="22"/>
      <c r="G155" s="22"/>
      <c r="H155" s="22"/>
      <c r="I155" s="22"/>
      <c r="J155" s="22"/>
      <c r="K155" s="62"/>
    </row>
    <row r="156" spans="1:17" ht="27.75">
      <c r="A156" s="561" t="s">
        <v>200</v>
      </c>
      <c r="B156" s="172"/>
      <c r="C156" s="168"/>
      <c r="D156" s="168"/>
      <c r="E156" s="168"/>
      <c r="F156" s="226"/>
      <c r="G156" s="226"/>
      <c r="H156" s="226"/>
      <c r="I156" s="226"/>
      <c r="J156" s="226"/>
      <c r="K156" s="227"/>
      <c r="L156" s="54"/>
      <c r="M156" s="54"/>
      <c r="N156" s="54"/>
      <c r="O156" s="54"/>
      <c r="P156" s="54"/>
      <c r="Q156" s="55"/>
    </row>
    <row r="157" spans="1:17" ht="24.75" customHeight="1">
      <c r="A157" s="560" t="s">
        <v>324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548">
        <f>K92</f>
        <v>3.550777059483701</v>
      </c>
      <c r="L157" s="339"/>
      <c r="M157" s="339"/>
      <c r="N157" s="339"/>
      <c r="O157" s="339"/>
      <c r="P157" s="548">
        <f>P92</f>
        <v>0.7834451612903227</v>
      </c>
      <c r="Q157" s="56"/>
    </row>
    <row r="158" spans="1:17" ht="24.75" customHeight="1">
      <c r="A158" s="560" t="s">
        <v>323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548">
        <f>K148</f>
        <v>-2.9570454400000004</v>
      </c>
      <c r="L158" s="339"/>
      <c r="M158" s="339"/>
      <c r="N158" s="339"/>
      <c r="O158" s="339"/>
      <c r="P158" s="548">
        <f>P148</f>
        <v>-0.15525548000000003</v>
      </c>
      <c r="Q158" s="56"/>
    </row>
    <row r="159" spans="1:17" ht="24.75" customHeight="1">
      <c r="A159" s="560" t="s">
        <v>325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548">
        <f>'ROHTAK ROAD'!K44</f>
        <v>3.1538625</v>
      </c>
      <c r="L159" s="339"/>
      <c r="M159" s="339"/>
      <c r="N159" s="339"/>
      <c r="O159" s="339"/>
      <c r="P159" s="548">
        <f>'ROHTAK ROAD'!P44</f>
        <v>0.08020000000000001</v>
      </c>
      <c r="Q159" s="56"/>
    </row>
    <row r="160" spans="1:17" ht="24.75" customHeight="1">
      <c r="A160" s="560" t="s">
        <v>326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548">
        <f>-MES!K39</f>
        <v>-0.2904</v>
      </c>
      <c r="L160" s="339"/>
      <c r="M160" s="339"/>
      <c r="N160" s="339"/>
      <c r="O160" s="339"/>
      <c r="P160" s="548">
        <f>-MES!P39</f>
        <v>-0.0188</v>
      </c>
      <c r="Q160" s="56"/>
    </row>
    <row r="161" spans="1:17" ht="29.25" customHeight="1" thickBot="1">
      <c r="A161" s="562" t="s">
        <v>201</v>
      </c>
      <c r="B161" s="228"/>
      <c r="C161" s="229"/>
      <c r="D161" s="229"/>
      <c r="E161" s="229"/>
      <c r="F161" s="229"/>
      <c r="G161" s="229"/>
      <c r="H161" s="229"/>
      <c r="I161" s="229"/>
      <c r="J161" s="229"/>
      <c r="K161" s="563">
        <f>SUM(K157:K160)</f>
        <v>3.4571941194837006</v>
      </c>
      <c r="L161" s="549"/>
      <c r="M161" s="549"/>
      <c r="N161" s="549"/>
      <c r="O161" s="549"/>
      <c r="P161" s="563">
        <f>SUM(P157:P160)</f>
        <v>0.6895896812903227</v>
      </c>
      <c r="Q161" s="184"/>
    </row>
    <row r="166" ht="13.5" thickBot="1"/>
    <row r="167" spans="1:17" ht="12.75">
      <c r="A167" s="267"/>
      <c r="B167" s="268"/>
      <c r="C167" s="268"/>
      <c r="D167" s="268"/>
      <c r="E167" s="268"/>
      <c r="F167" s="268"/>
      <c r="G167" s="268"/>
      <c r="H167" s="54"/>
      <c r="I167" s="54"/>
      <c r="J167" s="54"/>
      <c r="K167" s="54"/>
      <c r="L167" s="54"/>
      <c r="M167" s="54"/>
      <c r="N167" s="54"/>
      <c r="O167" s="54"/>
      <c r="P167" s="54"/>
      <c r="Q167" s="55"/>
    </row>
    <row r="168" spans="1:17" ht="26.25">
      <c r="A168" s="552" t="s">
        <v>336</v>
      </c>
      <c r="B168" s="259"/>
      <c r="C168" s="259"/>
      <c r="D168" s="259"/>
      <c r="E168" s="259"/>
      <c r="F168" s="259"/>
      <c r="G168" s="259"/>
      <c r="H168" s="19"/>
      <c r="I168" s="19"/>
      <c r="J168" s="19"/>
      <c r="K168" s="19"/>
      <c r="L168" s="19"/>
      <c r="M168" s="19"/>
      <c r="N168" s="19"/>
      <c r="O168" s="19"/>
      <c r="P168" s="19"/>
      <c r="Q168" s="56"/>
    </row>
    <row r="169" spans="1:17" ht="12.75">
      <c r="A169" s="269"/>
      <c r="B169" s="259"/>
      <c r="C169" s="259"/>
      <c r="D169" s="259"/>
      <c r="E169" s="259"/>
      <c r="F169" s="259"/>
      <c r="G169" s="259"/>
      <c r="H169" s="19"/>
      <c r="I169" s="19"/>
      <c r="J169" s="19"/>
      <c r="K169" s="19"/>
      <c r="L169" s="19"/>
      <c r="M169" s="19"/>
      <c r="N169" s="19"/>
      <c r="O169" s="19"/>
      <c r="P169" s="19"/>
      <c r="Q169" s="56"/>
    </row>
    <row r="170" spans="1:17" ht="15.75">
      <c r="A170" s="270"/>
      <c r="B170" s="271"/>
      <c r="C170" s="271"/>
      <c r="D170" s="271"/>
      <c r="E170" s="271"/>
      <c r="F170" s="271"/>
      <c r="G170" s="271"/>
      <c r="H170" s="19"/>
      <c r="I170" s="19"/>
      <c r="J170" s="19"/>
      <c r="K170" s="311" t="s">
        <v>348</v>
      </c>
      <c r="L170" s="19"/>
      <c r="M170" s="19"/>
      <c r="N170" s="19"/>
      <c r="O170" s="19"/>
      <c r="P170" s="311" t="s">
        <v>349</v>
      </c>
      <c r="Q170" s="56"/>
    </row>
    <row r="171" spans="1:17" ht="12.75">
      <c r="A171" s="272"/>
      <c r="B171" s="157"/>
      <c r="C171" s="157"/>
      <c r="D171" s="157"/>
      <c r="E171" s="157"/>
      <c r="F171" s="157"/>
      <c r="G171" s="157"/>
      <c r="H171" s="19"/>
      <c r="I171" s="19"/>
      <c r="J171" s="19"/>
      <c r="K171" s="19"/>
      <c r="L171" s="19"/>
      <c r="M171" s="19"/>
      <c r="N171" s="19"/>
      <c r="O171" s="19"/>
      <c r="P171" s="19"/>
      <c r="Q171" s="56"/>
    </row>
    <row r="172" spans="1:17" ht="12.75">
      <c r="A172" s="272"/>
      <c r="B172" s="157"/>
      <c r="C172" s="157"/>
      <c r="D172" s="157"/>
      <c r="E172" s="157"/>
      <c r="F172" s="157"/>
      <c r="G172" s="157"/>
      <c r="H172" s="19"/>
      <c r="I172" s="19"/>
      <c r="J172" s="19"/>
      <c r="K172" s="19"/>
      <c r="L172" s="19"/>
      <c r="M172" s="19"/>
      <c r="N172" s="19"/>
      <c r="O172" s="19"/>
      <c r="P172" s="19"/>
      <c r="Q172" s="56"/>
    </row>
    <row r="173" spans="1:17" ht="23.25">
      <c r="A173" s="550" t="s">
        <v>339</v>
      </c>
      <c r="B173" s="260"/>
      <c r="C173" s="260"/>
      <c r="D173" s="261"/>
      <c r="E173" s="261"/>
      <c r="F173" s="262"/>
      <c r="G173" s="261"/>
      <c r="H173" s="19"/>
      <c r="I173" s="19"/>
      <c r="J173" s="19"/>
      <c r="K173" s="555">
        <f>K161</f>
        <v>3.4571941194837006</v>
      </c>
      <c r="L173" s="553" t="s">
        <v>337</v>
      </c>
      <c r="M173" s="503"/>
      <c r="N173" s="503"/>
      <c r="O173" s="503"/>
      <c r="P173" s="555">
        <f>P161</f>
        <v>0.6895896812903227</v>
      </c>
      <c r="Q173" s="557" t="s">
        <v>337</v>
      </c>
    </row>
    <row r="174" spans="1:17" ht="23.25">
      <c r="A174" s="277"/>
      <c r="B174" s="263"/>
      <c r="C174" s="263"/>
      <c r="D174" s="259"/>
      <c r="E174" s="259"/>
      <c r="F174" s="264"/>
      <c r="G174" s="259"/>
      <c r="H174" s="19"/>
      <c r="I174" s="19"/>
      <c r="J174" s="19"/>
      <c r="K174" s="503"/>
      <c r="L174" s="554"/>
      <c r="M174" s="503"/>
      <c r="N174" s="503"/>
      <c r="O174" s="503"/>
      <c r="P174" s="503"/>
      <c r="Q174" s="558"/>
    </row>
    <row r="175" spans="1:17" ht="23.25">
      <c r="A175" s="551" t="s">
        <v>338</v>
      </c>
      <c r="B175" s="265"/>
      <c r="C175" s="48"/>
      <c r="D175" s="259"/>
      <c r="E175" s="259"/>
      <c r="F175" s="266"/>
      <c r="G175" s="261"/>
      <c r="H175" s="19"/>
      <c r="I175" s="19"/>
      <c r="J175" s="19"/>
      <c r="K175" s="503">
        <f>'STEPPED UP GENCO'!K44</f>
        <v>0.1966975305</v>
      </c>
      <c r="L175" s="553" t="s">
        <v>337</v>
      </c>
      <c r="M175" s="503"/>
      <c r="N175" s="503"/>
      <c r="O175" s="503"/>
      <c r="P175" s="555">
        <f>'STEPPED UP GENCO'!P44</f>
        <v>-3.215612706</v>
      </c>
      <c r="Q175" s="557" t="s">
        <v>337</v>
      </c>
    </row>
    <row r="176" spans="1:17" ht="15">
      <c r="A176" s="273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58"/>
      <c r="M176" s="19"/>
      <c r="N176" s="19"/>
      <c r="O176" s="19"/>
      <c r="P176" s="19"/>
      <c r="Q176" s="559"/>
    </row>
    <row r="177" spans="1:17" ht="15">
      <c r="A177" s="273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258"/>
      <c r="M177" s="19"/>
      <c r="N177" s="19"/>
      <c r="O177" s="19"/>
      <c r="P177" s="19"/>
      <c r="Q177" s="559"/>
    </row>
    <row r="178" spans="1:17" ht="15">
      <c r="A178" s="273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258"/>
      <c r="M178" s="19"/>
      <c r="N178" s="19"/>
      <c r="O178" s="19"/>
      <c r="P178" s="19"/>
      <c r="Q178" s="559"/>
    </row>
    <row r="179" spans="1:17" ht="23.25">
      <c r="A179" s="273"/>
      <c r="B179" s="19"/>
      <c r="C179" s="19"/>
      <c r="D179" s="19"/>
      <c r="E179" s="19"/>
      <c r="F179" s="19"/>
      <c r="G179" s="19"/>
      <c r="H179" s="260"/>
      <c r="I179" s="260"/>
      <c r="J179" s="279" t="s">
        <v>340</v>
      </c>
      <c r="K179" s="556">
        <f>SUM(K173:K178)</f>
        <v>3.6538916499837004</v>
      </c>
      <c r="L179" s="279" t="s">
        <v>337</v>
      </c>
      <c r="M179" s="503"/>
      <c r="N179" s="503"/>
      <c r="O179" s="503"/>
      <c r="P179" s="556">
        <f>SUM(P173:P178)</f>
        <v>-2.5260230247096773</v>
      </c>
      <c r="Q179" s="279" t="s">
        <v>337</v>
      </c>
    </row>
    <row r="180" spans="1:17" ht="13.5" thickBot="1">
      <c r="A180" s="274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184"/>
    </row>
  </sheetData>
  <sheetProtection/>
  <printOptions horizontalCentered="1"/>
  <pageMargins left="0.25" right="0.25" top="0.1" bottom="0" header="0.5" footer="0.5"/>
  <pageSetup horizontalDpi="600" verticalDpi="600" orientation="landscape" paperSize="9" scale="52" r:id="rId1"/>
  <rowBreaks count="3" manualBreakCount="3">
    <brk id="48" max="255" man="1"/>
    <brk id="93" min="1" max="16" man="1"/>
    <brk id="14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70" zoomScaleNormal="70" zoomScaleSheetLayoutView="70" zoomScalePageLayoutView="50" workbookViewId="0" topLeftCell="A7">
      <selection activeCell="K20" sqref="K2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9.421875" style="0" bestFit="1" customWidth="1"/>
    <col min="15" max="15" width="12.28125" style="0" customWidth="1"/>
    <col min="16" max="16" width="14.7109375" style="0" customWidth="1"/>
    <col min="17" max="17" width="24.00390625" style="0" customWidth="1"/>
  </cols>
  <sheetData>
    <row r="1" spans="1:17" ht="26.25">
      <c r="A1" s="1" t="s">
        <v>245</v>
      </c>
      <c r="Q1" s="215" t="str">
        <f>NDPL!Q1</f>
        <v>NOVEMBER-2013</v>
      </c>
    </row>
    <row r="2" ht="18.75" customHeight="1">
      <c r="A2" s="94" t="s">
        <v>246</v>
      </c>
    </row>
    <row r="3" ht="23.25">
      <c r="A3" s="220" t="s">
        <v>219</v>
      </c>
    </row>
    <row r="4" spans="1:16" ht="24" thickBot="1">
      <c r="A4" s="520" t="s">
        <v>220</v>
      </c>
      <c r="G4" s="19"/>
      <c r="H4" s="19"/>
      <c r="I4" s="53" t="s">
        <v>407</v>
      </c>
      <c r="J4" s="19"/>
      <c r="K4" s="19"/>
      <c r="L4" s="19"/>
      <c r="M4" s="19"/>
      <c r="N4" s="53" t="s">
        <v>408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6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6" t="s">
        <v>6</v>
      </c>
      <c r="Q5" s="211" t="s">
        <v>318</v>
      </c>
    </row>
    <row r="6" ht="14.25" thickBot="1" thickTop="1"/>
    <row r="7" spans="1:17" ht="18" customHeight="1" thickTop="1">
      <c r="A7" s="185"/>
      <c r="B7" s="186" t="s">
        <v>203</v>
      </c>
      <c r="C7" s="187"/>
      <c r="D7" s="187"/>
      <c r="E7" s="187"/>
      <c r="F7" s="187"/>
      <c r="G7" s="68"/>
      <c r="H7" s="69"/>
      <c r="I7" s="615"/>
      <c r="J7" s="615"/>
      <c r="K7" s="615"/>
      <c r="L7" s="70"/>
      <c r="M7" s="69"/>
      <c r="N7" s="69"/>
      <c r="O7" s="69"/>
      <c r="P7" s="69"/>
      <c r="Q7" s="177"/>
    </row>
    <row r="8" spans="1:17" ht="18" customHeight="1">
      <c r="A8" s="188"/>
      <c r="B8" s="189" t="s">
        <v>112</v>
      </c>
      <c r="C8" s="190"/>
      <c r="D8" s="191"/>
      <c r="E8" s="192"/>
      <c r="F8" s="193"/>
      <c r="G8" s="74"/>
      <c r="H8" s="75"/>
      <c r="I8" s="616"/>
      <c r="J8" s="616"/>
      <c r="K8" s="616"/>
      <c r="L8" s="77"/>
      <c r="M8" s="75"/>
      <c r="N8" s="76"/>
      <c r="O8" s="76"/>
      <c r="P8" s="76"/>
      <c r="Q8" s="178"/>
    </row>
    <row r="9" spans="1:17" ht="18">
      <c r="A9" s="188">
        <v>1</v>
      </c>
      <c r="B9" s="189" t="s">
        <v>113</v>
      </c>
      <c r="C9" s="190">
        <v>4865136</v>
      </c>
      <c r="D9" s="194" t="s">
        <v>12</v>
      </c>
      <c r="E9" s="308" t="s">
        <v>355</v>
      </c>
      <c r="F9" s="195">
        <v>200</v>
      </c>
      <c r="G9" s="680">
        <v>41653</v>
      </c>
      <c r="H9" s="681">
        <v>41170</v>
      </c>
      <c r="I9" s="616">
        <f aca="true" t="shared" si="0" ref="I9:I15">G9-H9</f>
        <v>483</v>
      </c>
      <c r="J9" s="616">
        <f aca="true" t="shared" si="1" ref="J9:J62">$F9*I9</f>
        <v>96600</v>
      </c>
      <c r="K9" s="616">
        <f aca="true" t="shared" si="2" ref="K9:K62">J9/1000000</f>
        <v>0.0966</v>
      </c>
      <c r="L9" s="680">
        <v>72223</v>
      </c>
      <c r="M9" s="681">
        <v>72223</v>
      </c>
      <c r="N9" s="616">
        <f aca="true" t="shared" si="3" ref="N9:N15">L9-M9</f>
        <v>0</v>
      </c>
      <c r="O9" s="616">
        <f aca="true" t="shared" si="4" ref="O9:O62">$F9*N9</f>
        <v>0</v>
      </c>
      <c r="P9" s="616">
        <f aca="true" t="shared" si="5" ref="P9:P62">O9/1000000</f>
        <v>0</v>
      </c>
      <c r="Q9" s="571"/>
    </row>
    <row r="10" spans="1:17" ht="18" customHeight="1">
      <c r="A10" s="188">
        <v>2</v>
      </c>
      <c r="B10" s="189" t="s">
        <v>114</v>
      </c>
      <c r="C10" s="190">
        <v>4865137</v>
      </c>
      <c r="D10" s="194" t="s">
        <v>12</v>
      </c>
      <c r="E10" s="308" t="s">
        <v>355</v>
      </c>
      <c r="F10" s="195">
        <v>100</v>
      </c>
      <c r="G10" s="754">
        <v>70493</v>
      </c>
      <c r="H10" s="755">
        <v>70493</v>
      </c>
      <c r="I10" s="616">
        <f t="shared" si="0"/>
        <v>0</v>
      </c>
      <c r="J10" s="616">
        <f t="shared" si="1"/>
        <v>0</v>
      </c>
      <c r="K10" s="616">
        <f t="shared" si="2"/>
        <v>0</v>
      </c>
      <c r="L10" s="754">
        <v>139686</v>
      </c>
      <c r="M10" s="755">
        <v>139686</v>
      </c>
      <c r="N10" s="607">
        <f t="shared" si="3"/>
        <v>0</v>
      </c>
      <c r="O10" s="607">
        <f t="shared" si="4"/>
        <v>0</v>
      </c>
      <c r="P10" s="607">
        <f t="shared" si="5"/>
        <v>0</v>
      </c>
      <c r="Q10" s="178"/>
    </row>
    <row r="11" spans="1:17" ht="18">
      <c r="A11" s="188">
        <v>3</v>
      </c>
      <c r="B11" s="189" t="s">
        <v>115</v>
      </c>
      <c r="C11" s="190">
        <v>4865138</v>
      </c>
      <c r="D11" s="194" t="s">
        <v>12</v>
      </c>
      <c r="E11" s="308" t="s">
        <v>355</v>
      </c>
      <c r="F11" s="195">
        <v>200</v>
      </c>
      <c r="G11" s="693">
        <v>983645</v>
      </c>
      <c r="H11" s="694">
        <v>984227</v>
      </c>
      <c r="I11" s="617">
        <f t="shared" si="0"/>
        <v>-582</v>
      </c>
      <c r="J11" s="617">
        <f t="shared" si="1"/>
        <v>-116400</v>
      </c>
      <c r="K11" s="617">
        <f t="shared" si="2"/>
        <v>-0.1164</v>
      </c>
      <c r="L11" s="693">
        <v>1904</v>
      </c>
      <c r="M11" s="694">
        <v>1904</v>
      </c>
      <c r="N11" s="617">
        <f t="shared" si="3"/>
        <v>0</v>
      </c>
      <c r="O11" s="617">
        <f t="shared" si="4"/>
        <v>0</v>
      </c>
      <c r="P11" s="617">
        <f t="shared" si="5"/>
        <v>0</v>
      </c>
      <c r="Q11" s="691"/>
    </row>
    <row r="12" spans="1:17" ht="18">
      <c r="A12" s="188">
        <v>4</v>
      </c>
      <c r="B12" s="189" t="s">
        <v>116</v>
      </c>
      <c r="C12" s="190">
        <v>4865139</v>
      </c>
      <c r="D12" s="194" t="s">
        <v>12</v>
      </c>
      <c r="E12" s="308" t="s">
        <v>355</v>
      </c>
      <c r="F12" s="195">
        <v>200</v>
      </c>
      <c r="G12" s="433">
        <v>68759</v>
      </c>
      <c r="H12" s="434">
        <v>67524</v>
      </c>
      <c r="I12" s="616">
        <f t="shared" si="0"/>
        <v>1235</v>
      </c>
      <c r="J12" s="616">
        <f t="shared" si="1"/>
        <v>247000</v>
      </c>
      <c r="K12" s="616">
        <f t="shared" si="2"/>
        <v>0.247</v>
      </c>
      <c r="L12" s="433">
        <v>88791</v>
      </c>
      <c r="M12" s="434">
        <v>88791</v>
      </c>
      <c r="N12" s="607">
        <f t="shared" si="3"/>
        <v>0</v>
      </c>
      <c r="O12" s="607">
        <f t="shared" si="4"/>
        <v>0</v>
      </c>
      <c r="P12" s="607">
        <f t="shared" si="5"/>
        <v>0</v>
      </c>
      <c r="Q12" s="683"/>
    </row>
    <row r="13" spans="1:17" s="724" customFormat="1" ht="18" customHeight="1">
      <c r="A13" s="188">
        <v>5</v>
      </c>
      <c r="B13" s="189" t="s">
        <v>117</v>
      </c>
      <c r="C13" s="190">
        <v>4865050</v>
      </c>
      <c r="D13" s="194" t="s">
        <v>12</v>
      </c>
      <c r="E13" s="308" t="s">
        <v>355</v>
      </c>
      <c r="F13" s="195">
        <v>800</v>
      </c>
      <c r="G13" s="436">
        <v>4038</v>
      </c>
      <c r="H13" s="437">
        <v>3258</v>
      </c>
      <c r="I13" s="617">
        <f>G13-H13</f>
        <v>780</v>
      </c>
      <c r="J13" s="617">
        <f t="shared" si="1"/>
        <v>624000</v>
      </c>
      <c r="K13" s="617">
        <f t="shared" si="2"/>
        <v>0.624</v>
      </c>
      <c r="L13" s="436">
        <v>1140</v>
      </c>
      <c r="M13" s="437">
        <v>1140</v>
      </c>
      <c r="N13" s="611">
        <f>L13-M13</f>
        <v>0</v>
      </c>
      <c r="O13" s="611">
        <f t="shared" si="4"/>
        <v>0</v>
      </c>
      <c r="P13" s="611">
        <f t="shared" si="5"/>
        <v>0</v>
      </c>
      <c r="Q13" s="765"/>
    </row>
    <row r="14" spans="1:17" s="724" customFormat="1" ht="18" customHeight="1">
      <c r="A14" s="188">
        <v>6</v>
      </c>
      <c r="B14" s="189" t="s">
        <v>382</v>
      </c>
      <c r="C14" s="190">
        <v>4864949</v>
      </c>
      <c r="D14" s="194" t="s">
        <v>12</v>
      </c>
      <c r="E14" s="308" t="s">
        <v>355</v>
      </c>
      <c r="F14" s="195">
        <v>2000</v>
      </c>
      <c r="G14" s="436">
        <v>13421</v>
      </c>
      <c r="H14" s="437">
        <v>13262</v>
      </c>
      <c r="I14" s="617">
        <f t="shared" si="0"/>
        <v>159</v>
      </c>
      <c r="J14" s="617">
        <f t="shared" si="1"/>
        <v>318000</v>
      </c>
      <c r="K14" s="617">
        <f t="shared" si="2"/>
        <v>0.318</v>
      </c>
      <c r="L14" s="436">
        <v>924</v>
      </c>
      <c r="M14" s="437">
        <v>924</v>
      </c>
      <c r="N14" s="611">
        <f t="shared" si="3"/>
        <v>0</v>
      </c>
      <c r="O14" s="611">
        <f t="shared" si="4"/>
        <v>0</v>
      </c>
      <c r="P14" s="611">
        <f t="shared" si="5"/>
        <v>0</v>
      </c>
      <c r="Q14" s="766"/>
    </row>
    <row r="15" spans="1:17" ht="18" customHeight="1">
      <c r="A15" s="188">
        <v>7</v>
      </c>
      <c r="B15" s="473" t="s">
        <v>405</v>
      </c>
      <c r="C15" s="478">
        <v>5128434</v>
      </c>
      <c r="D15" s="194" t="s">
        <v>12</v>
      </c>
      <c r="E15" s="308" t="s">
        <v>355</v>
      </c>
      <c r="F15" s="487">
        <v>800</v>
      </c>
      <c r="G15" s="433">
        <v>985046</v>
      </c>
      <c r="H15" s="434">
        <v>985513</v>
      </c>
      <c r="I15" s="616">
        <f t="shared" si="0"/>
        <v>-467</v>
      </c>
      <c r="J15" s="616">
        <f t="shared" si="1"/>
        <v>-373600</v>
      </c>
      <c r="K15" s="616">
        <f t="shared" si="2"/>
        <v>-0.3736</v>
      </c>
      <c r="L15" s="433">
        <v>993049</v>
      </c>
      <c r="M15" s="434">
        <v>993049</v>
      </c>
      <c r="N15" s="607">
        <f t="shared" si="3"/>
        <v>0</v>
      </c>
      <c r="O15" s="607">
        <f t="shared" si="4"/>
        <v>0</v>
      </c>
      <c r="P15" s="607">
        <f t="shared" si="5"/>
        <v>0</v>
      </c>
      <c r="Q15" s="394"/>
    </row>
    <row r="16" spans="1:17" ht="18" customHeight="1">
      <c r="A16" s="188">
        <v>8</v>
      </c>
      <c r="B16" s="473" t="s">
        <v>404</v>
      </c>
      <c r="C16" s="478">
        <v>5128430</v>
      </c>
      <c r="D16" s="194" t="s">
        <v>12</v>
      </c>
      <c r="E16" s="308" t="s">
        <v>355</v>
      </c>
      <c r="F16" s="487">
        <v>800</v>
      </c>
      <c r="G16" s="433">
        <v>993695</v>
      </c>
      <c r="H16" s="434">
        <v>994939</v>
      </c>
      <c r="I16" s="616">
        <f>G16-H16</f>
        <v>-1244</v>
      </c>
      <c r="J16" s="616">
        <f t="shared" si="1"/>
        <v>-995200</v>
      </c>
      <c r="K16" s="616">
        <f t="shared" si="2"/>
        <v>-0.9952</v>
      </c>
      <c r="L16" s="433">
        <v>994960</v>
      </c>
      <c r="M16" s="434">
        <v>994960</v>
      </c>
      <c r="N16" s="607">
        <f>L16-M16</f>
        <v>0</v>
      </c>
      <c r="O16" s="607">
        <f t="shared" si="4"/>
        <v>0</v>
      </c>
      <c r="P16" s="607">
        <f t="shared" si="5"/>
        <v>0</v>
      </c>
      <c r="Q16" s="394"/>
    </row>
    <row r="17" spans="1:17" ht="18" customHeight="1">
      <c r="A17" s="188">
        <v>9</v>
      </c>
      <c r="B17" s="473" t="s">
        <v>397</v>
      </c>
      <c r="C17" s="478">
        <v>5128445</v>
      </c>
      <c r="D17" s="194" t="s">
        <v>12</v>
      </c>
      <c r="E17" s="308" t="s">
        <v>355</v>
      </c>
      <c r="F17" s="487">
        <v>800</v>
      </c>
      <c r="G17" s="433">
        <v>997768</v>
      </c>
      <c r="H17" s="434">
        <v>998857</v>
      </c>
      <c r="I17" s="616">
        <f>G17-H17</f>
        <v>-1089</v>
      </c>
      <c r="J17" s="616">
        <f t="shared" si="1"/>
        <v>-871200</v>
      </c>
      <c r="K17" s="616">
        <f t="shared" si="2"/>
        <v>-0.8712</v>
      </c>
      <c r="L17" s="433">
        <v>997877</v>
      </c>
      <c r="M17" s="434">
        <v>997877</v>
      </c>
      <c r="N17" s="607">
        <f>L17-M17</f>
        <v>0</v>
      </c>
      <c r="O17" s="607">
        <f t="shared" si="4"/>
        <v>0</v>
      </c>
      <c r="P17" s="607">
        <f t="shared" si="5"/>
        <v>0</v>
      </c>
      <c r="Q17" s="394"/>
    </row>
    <row r="18" spans="1:17" ht="18" customHeight="1">
      <c r="A18" s="188"/>
      <c r="B18" s="196" t="s">
        <v>388</v>
      </c>
      <c r="C18" s="190"/>
      <c r="D18" s="194"/>
      <c r="E18" s="308"/>
      <c r="F18" s="195"/>
      <c r="G18" s="127"/>
      <c r="H18" s="522"/>
      <c r="I18" s="617"/>
      <c r="J18" s="617"/>
      <c r="K18" s="617"/>
      <c r="L18" s="525"/>
      <c r="M18" s="76"/>
      <c r="N18" s="607"/>
      <c r="O18" s="607"/>
      <c r="P18" s="607"/>
      <c r="Q18" s="178"/>
    </row>
    <row r="19" spans="1:17" ht="18" customHeight="1">
      <c r="A19" s="188">
        <v>10</v>
      </c>
      <c r="B19" s="189" t="s">
        <v>204</v>
      </c>
      <c r="C19" s="190">
        <v>4865124</v>
      </c>
      <c r="D19" s="191" t="s">
        <v>12</v>
      </c>
      <c r="E19" s="308" t="s">
        <v>355</v>
      </c>
      <c r="F19" s="195">
        <v>100</v>
      </c>
      <c r="G19" s="433">
        <v>999006</v>
      </c>
      <c r="H19" s="434">
        <v>999006</v>
      </c>
      <c r="I19" s="617">
        <f aca="true" t="shared" si="6" ref="I19:I30">G19-H19</f>
        <v>0</v>
      </c>
      <c r="J19" s="617">
        <f t="shared" si="1"/>
        <v>0</v>
      </c>
      <c r="K19" s="617">
        <f t="shared" si="2"/>
        <v>0</v>
      </c>
      <c r="L19" s="433">
        <v>364016</v>
      </c>
      <c r="M19" s="434">
        <v>363673</v>
      </c>
      <c r="N19" s="607">
        <f aca="true" t="shared" si="7" ref="N19:N30">L19-M19</f>
        <v>343</v>
      </c>
      <c r="O19" s="607">
        <f t="shared" si="4"/>
        <v>34300</v>
      </c>
      <c r="P19" s="607">
        <f t="shared" si="5"/>
        <v>0.0343</v>
      </c>
      <c r="Q19" s="178"/>
    </row>
    <row r="20" spans="1:17" ht="30.75" customHeight="1">
      <c r="A20" s="188"/>
      <c r="B20" s="189"/>
      <c r="C20" s="190"/>
      <c r="D20" s="191"/>
      <c r="E20" s="308"/>
      <c r="F20" s="195"/>
      <c r="G20" s="433"/>
      <c r="H20" s="434"/>
      <c r="I20" s="617"/>
      <c r="J20" s="617"/>
      <c r="K20" s="789">
        <v>0.001135483870967742</v>
      </c>
      <c r="L20" s="434"/>
      <c r="M20" s="434"/>
      <c r="N20" s="607"/>
      <c r="O20" s="607"/>
      <c r="P20" s="790">
        <v>0.18501290322580644</v>
      </c>
      <c r="Q20" s="767" t="s">
        <v>430</v>
      </c>
    </row>
    <row r="21" spans="1:17" ht="18" customHeight="1">
      <c r="A21" s="188">
        <v>11</v>
      </c>
      <c r="B21" s="189" t="s">
        <v>205</v>
      </c>
      <c r="C21" s="190">
        <v>4865125</v>
      </c>
      <c r="D21" s="194" t="s">
        <v>12</v>
      </c>
      <c r="E21" s="308" t="s">
        <v>355</v>
      </c>
      <c r="F21" s="195">
        <v>100</v>
      </c>
      <c r="G21" s="433">
        <v>6605</v>
      </c>
      <c r="H21" s="434">
        <v>6605</v>
      </c>
      <c r="I21" s="617">
        <f t="shared" si="6"/>
        <v>0</v>
      </c>
      <c r="J21" s="617">
        <f t="shared" si="1"/>
        <v>0</v>
      </c>
      <c r="K21" s="617">
        <f t="shared" si="2"/>
        <v>0</v>
      </c>
      <c r="L21" s="433">
        <v>470995</v>
      </c>
      <c r="M21" s="434">
        <v>470826</v>
      </c>
      <c r="N21" s="607">
        <f t="shared" si="7"/>
        <v>169</v>
      </c>
      <c r="O21" s="607">
        <f t="shared" si="4"/>
        <v>16900</v>
      </c>
      <c r="P21" s="607">
        <f t="shared" si="5"/>
        <v>0.0169</v>
      </c>
      <c r="Q21" s="178"/>
    </row>
    <row r="22" spans="1:17" ht="18" customHeight="1">
      <c r="A22" s="188">
        <v>12</v>
      </c>
      <c r="B22" s="192" t="s">
        <v>206</v>
      </c>
      <c r="C22" s="190">
        <v>4865126</v>
      </c>
      <c r="D22" s="194" t="s">
        <v>12</v>
      </c>
      <c r="E22" s="308" t="s">
        <v>355</v>
      </c>
      <c r="F22" s="195">
        <v>100</v>
      </c>
      <c r="G22" s="433">
        <v>12236</v>
      </c>
      <c r="H22" s="434">
        <v>12236</v>
      </c>
      <c r="I22" s="617">
        <f t="shared" si="6"/>
        <v>0</v>
      </c>
      <c r="J22" s="617">
        <f t="shared" si="1"/>
        <v>0</v>
      </c>
      <c r="K22" s="617">
        <f t="shared" si="2"/>
        <v>0</v>
      </c>
      <c r="L22" s="433">
        <v>354819</v>
      </c>
      <c r="M22" s="434">
        <v>353734</v>
      </c>
      <c r="N22" s="607">
        <f t="shared" si="7"/>
        <v>1085</v>
      </c>
      <c r="O22" s="607">
        <f t="shared" si="4"/>
        <v>108500</v>
      </c>
      <c r="P22" s="607">
        <f t="shared" si="5"/>
        <v>0.1085</v>
      </c>
      <c r="Q22" s="178"/>
    </row>
    <row r="23" spans="1:17" ht="27" customHeight="1">
      <c r="A23" s="188"/>
      <c r="B23" s="192"/>
      <c r="C23" s="190">
        <v>4865126</v>
      </c>
      <c r="D23" s="194" t="s">
        <v>12</v>
      </c>
      <c r="E23" s="308" t="s">
        <v>355</v>
      </c>
      <c r="F23" s="195">
        <v>100</v>
      </c>
      <c r="G23" s="433"/>
      <c r="H23" s="434"/>
      <c r="I23" s="617"/>
      <c r="J23" s="617"/>
      <c r="K23" s="764">
        <v>0</v>
      </c>
      <c r="L23" s="434"/>
      <c r="M23" s="434"/>
      <c r="N23" s="607"/>
      <c r="O23" s="607"/>
      <c r="P23" s="791">
        <v>0.44461290322580643</v>
      </c>
      <c r="Q23" s="767" t="s">
        <v>430</v>
      </c>
    </row>
    <row r="24" spans="1:17" ht="20.25" customHeight="1">
      <c r="A24" s="188">
        <v>13</v>
      </c>
      <c r="B24" s="189" t="s">
        <v>207</v>
      </c>
      <c r="C24" s="190">
        <v>4865127</v>
      </c>
      <c r="D24" s="194" t="s">
        <v>12</v>
      </c>
      <c r="E24" s="308" t="s">
        <v>355</v>
      </c>
      <c r="F24" s="195">
        <v>100</v>
      </c>
      <c r="G24" s="433">
        <v>5300</v>
      </c>
      <c r="H24" s="434">
        <v>5300</v>
      </c>
      <c r="I24" s="617">
        <f t="shared" si="6"/>
        <v>0</v>
      </c>
      <c r="J24" s="617">
        <f t="shared" si="1"/>
        <v>0</v>
      </c>
      <c r="K24" s="617">
        <f t="shared" si="2"/>
        <v>0</v>
      </c>
      <c r="L24" s="433">
        <v>351008</v>
      </c>
      <c r="M24" s="434">
        <v>351098</v>
      </c>
      <c r="N24" s="607">
        <f t="shared" si="7"/>
        <v>-90</v>
      </c>
      <c r="O24" s="607">
        <f t="shared" si="4"/>
        <v>-9000</v>
      </c>
      <c r="P24" s="607">
        <f t="shared" si="5"/>
        <v>-0.009</v>
      </c>
      <c r="Q24" s="178"/>
    </row>
    <row r="25" spans="1:17" ht="23.25" customHeight="1">
      <c r="A25" s="188"/>
      <c r="B25" s="189"/>
      <c r="C25" s="190">
        <v>4865127</v>
      </c>
      <c r="D25" s="194" t="s">
        <v>12</v>
      </c>
      <c r="E25" s="308" t="s">
        <v>355</v>
      </c>
      <c r="F25" s="195">
        <v>100</v>
      </c>
      <c r="G25" s="433"/>
      <c r="H25" s="434"/>
      <c r="I25" s="617"/>
      <c r="J25" s="617"/>
      <c r="K25" s="792">
        <v>-0.01085806451612903</v>
      </c>
      <c r="L25" s="434"/>
      <c r="M25" s="434"/>
      <c r="N25" s="607"/>
      <c r="O25" s="607"/>
      <c r="P25" s="792">
        <v>-0.07118064516129032</v>
      </c>
      <c r="Q25" s="767" t="s">
        <v>430</v>
      </c>
    </row>
    <row r="26" spans="1:17" ht="17.25" customHeight="1">
      <c r="A26" s="188">
        <v>14</v>
      </c>
      <c r="B26" s="189" t="s">
        <v>208</v>
      </c>
      <c r="C26" s="190">
        <v>4865128</v>
      </c>
      <c r="D26" s="194" t="s">
        <v>12</v>
      </c>
      <c r="E26" s="308" t="s">
        <v>355</v>
      </c>
      <c r="F26" s="195">
        <v>100</v>
      </c>
      <c r="G26" s="433">
        <v>997754</v>
      </c>
      <c r="H26" s="434">
        <v>997754</v>
      </c>
      <c r="I26" s="617">
        <f t="shared" si="6"/>
        <v>0</v>
      </c>
      <c r="J26" s="617">
        <f t="shared" si="1"/>
        <v>0</v>
      </c>
      <c r="K26" s="617">
        <f t="shared" si="2"/>
        <v>0</v>
      </c>
      <c r="L26" s="433">
        <v>295801</v>
      </c>
      <c r="M26" s="434">
        <v>295752</v>
      </c>
      <c r="N26" s="607">
        <f t="shared" si="7"/>
        <v>49</v>
      </c>
      <c r="O26" s="607">
        <f t="shared" si="4"/>
        <v>4900</v>
      </c>
      <c r="P26" s="607">
        <f t="shared" si="5"/>
        <v>0.0049</v>
      </c>
      <c r="Q26" s="178"/>
    </row>
    <row r="27" spans="1:17" ht="24.75" customHeight="1">
      <c r="A27" s="188"/>
      <c r="B27" s="189"/>
      <c r="C27" s="190">
        <v>4865128</v>
      </c>
      <c r="D27" s="194" t="s">
        <v>12</v>
      </c>
      <c r="E27" s="308" t="s">
        <v>355</v>
      </c>
      <c r="F27" s="195">
        <v>100</v>
      </c>
      <c r="G27" s="433"/>
      <c r="H27" s="434"/>
      <c r="I27" s="617"/>
      <c r="J27" s="617"/>
      <c r="K27" s="617"/>
      <c r="L27" s="433"/>
      <c r="M27" s="434"/>
      <c r="N27" s="607"/>
      <c r="O27" s="607"/>
      <c r="P27" s="792">
        <v>0.15087741935483873</v>
      </c>
      <c r="Q27" s="767" t="s">
        <v>430</v>
      </c>
    </row>
    <row r="28" spans="1:17" ht="18" customHeight="1">
      <c r="A28" s="188">
        <v>15</v>
      </c>
      <c r="B28" s="189" t="s">
        <v>209</v>
      </c>
      <c r="C28" s="190">
        <v>4865129</v>
      </c>
      <c r="D28" s="191" t="s">
        <v>12</v>
      </c>
      <c r="E28" s="308" t="s">
        <v>355</v>
      </c>
      <c r="F28" s="195">
        <v>100</v>
      </c>
      <c r="G28" s="433">
        <v>999881</v>
      </c>
      <c r="H28" s="434">
        <v>1000163</v>
      </c>
      <c r="I28" s="617">
        <f t="shared" si="6"/>
        <v>-282</v>
      </c>
      <c r="J28" s="617">
        <f t="shared" si="1"/>
        <v>-28200</v>
      </c>
      <c r="K28" s="617">
        <f t="shared" si="2"/>
        <v>-0.0282</v>
      </c>
      <c r="L28" s="433">
        <v>175798</v>
      </c>
      <c r="M28" s="434">
        <v>175798</v>
      </c>
      <c r="N28" s="607">
        <f t="shared" si="7"/>
        <v>0</v>
      </c>
      <c r="O28" s="607">
        <f t="shared" si="4"/>
        <v>0</v>
      </c>
      <c r="P28" s="607">
        <f t="shared" si="5"/>
        <v>0</v>
      </c>
      <c r="Q28" s="178"/>
    </row>
    <row r="29" spans="1:17" ht="18" customHeight="1">
      <c r="A29" s="188">
        <v>16</v>
      </c>
      <c r="B29" s="189" t="s">
        <v>210</v>
      </c>
      <c r="C29" s="190">
        <v>4865130</v>
      </c>
      <c r="D29" s="194" t="s">
        <v>12</v>
      </c>
      <c r="E29" s="308" t="s">
        <v>355</v>
      </c>
      <c r="F29" s="195">
        <v>100</v>
      </c>
      <c r="G29" s="433">
        <v>13432</v>
      </c>
      <c r="H29" s="434">
        <v>13432</v>
      </c>
      <c r="I29" s="617">
        <f t="shared" si="6"/>
        <v>0</v>
      </c>
      <c r="J29" s="617">
        <f t="shared" si="1"/>
        <v>0</v>
      </c>
      <c r="K29" s="617">
        <f t="shared" si="2"/>
        <v>0</v>
      </c>
      <c r="L29" s="433">
        <v>259759</v>
      </c>
      <c r="M29" s="434">
        <v>260211</v>
      </c>
      <c r="N29" s="607">
        <f t="shared" si="7"/>
        <v>-452</v>
      </c>
      <c r="O29" s="607">
        <f t="shared" si="4"/>
        <v>-45200</v>
      </c>
      <c r="P29" s="607">
        <f t="shared" si="5"/>
        <v>-0.0452</v>
      </c>
      <c r="Q29" s="178"/>
    </row>
    <row r="30" spans="1:17" ht="18" customHeight="1">
      <c r="A30" s="188">
        <v>17</v>
      </c>
      <c r="B30" s="189" t="s">
        <v>211</v>
      </c>
      <c r="C30" s="190">
        <v>4865132</v>
      </c>
      <c r="D30" s="194" t="s">
        <v>12</v>
      </c>
      <c r="E30" s="308" t="s">
        <v>355</v>
      </c>
      <c r="F30" s="195">
        <v>100</v>
      </c>
      <c r="G30" s="436">
        <v>51073</v>
      </c>
      <c r="H30" s="437">
        <v>51202</v>
      </c>
      <c r="I30" s="617">
        <f t="shared" si="6"/>
        <v>-129</v>
      </c>
      <c r="J30" s="617">
        <f t="shared" si="1"/>
        <v>-12900</v>
      </c>
      <c r="K30" s="617">
        <f t="shared" si="2"/>
        <v>-0.0129</v>
      </c>
      <c r="L30" s="436">
        <v>704427</v>
      </c>
      <c r="M30" s="437">
        <v>704426</v>
      </c>
      <c r="N30" s="611">
        <f t="shared" si="7"/>
        <v>1</v>
      </c>
      <c r="O30" s="611">
        <f t="shared" si="4"/>
        <v>100</v>
      </c>
      <c r="P30" s="611">
        <f t="shared" si="5"/>
        <v>0.0001</v>
      </c>
      <c r="Q30" s="572"/>
    </row>
    <row r="31" spans="1:17" ht="18" customHeight="1">
      <c r="A31" s="188"/>
      <c r="B31" s="197" t="s">
        <v>212</v>
      </c>
      <c r="C31" s="190"/>
      <c r="D31" s="194"/>
      <c r="E31" s="308"/>
      <c r="F31" s="195"/>
      <c r="G31" s="127"/>
      <c r="H31" s="522"/>
      <c r="I31" s="617"/>
      <c r="J31" s="617"/>
      <c r="K31" s="617"/>
      <c r="L31" s="525"/>
      <c r="M31" s="76"/>
      <c r="N31" s="607"/>
      <c r="O31" s="607"/>
      <c r="P31" s="607"/>
      <c r="Q31" s="178"/>
    </row>
    <row r="32" spans="1:17" ht="18" customHeight="1">
      <c r="A32" s="188">
        <v>18</v>
      </c>
      <c r="B32" s="189" t="s">
        <v>213</v>
      </c>
      <c r="C32" s="190">
        <v>4865037</v>
      </c>
      <c r="D32" s="194" t="s">
        <v>12</v>
      </c>
      <c r="E32" s="308" t="s">
        <v>355</v>
      </c>
      <c r="F32" s="195">
        <v>1100</v>
      </c>
      <c r="G32" s="433">
        <v>0</v>
      </c>
      <c r="H32" s="434">
        <v>0</v>
      </c>
      <c r="I32" s="617">
        <f>G32-H32</f>
        <v>0</v>
      </c>
      <c r="J32" s="617">
        <f t="shared" si="1"/>
        <v>0</v>
      </c>
      <c r="K32" s="617">
        <f t="shared" si="2"/>
        <v>0</v>
      </c>
      <c r="L32" s="433">
        <v>73436</v>
      </c>
      <c r="M32" s="434">
        <v>73466</v>
      </c>
      <c r="N32" s="607">
        <f>L32-M32</f>
        <v>-30</v>
      </c>
      <c r="O32" s="607">
        <f t="shared" si="4"/>
        <v>-33000</v>
      </c>
      <c r="P32" s="607">
        <f t="shared" si="5"/>
        <v>-0.033</v>
      </c>
      <c r="Q32" s="178"/>
    </row>
    <row r="33" spans="1:17" ht="18" customHeight="1">
      <c r="A33" s="188">
        <v>19</v>
      </c>
      <c r="B33" s="189" t="s">
        <v>214</v>
      </c>
      <c r="C33" s="190">
        <v>4865038</v>
      </c>
      <c r="D33" s="194" t="s">
        <v>12</v>
      </c>
      <c r="E33" s="308" t="s">
        <v>355</v>
      </c>
      <c r="F33" s="195">
        <v>1000</v>
      </c>
      <c r="G33" s="433">
        <v>3269</v>
      </c>
      <c r="H33" s="434">
        <v>3360</v>
      </c>
      <c r="I33" s="617">
        <f>G33-H33</f>
        <v>-91</v>
      </c>
      <c r="J33" s="617">
        <f t="shared" si="1"/>
        <v>-91000</v>
      </c>
      <c r="K33" s="617">
        <f t="shared" si="2"/>
        <v>-0.091</v>
      </c>
      <c r="L33" s="433">
        <v>37884</v>
      </c>
      <c r="M33" s="434">
        <v>37899</v>
      </c>
      <c r="N33" s="607">
        <f>L33-M33</f>
        <v>-15</v>
      </c>
      <c r="O33" s="607">
        <f t="shared" si="4"/>
        <v>-15000</v>
      </c>
      <c r="P33" s="607">
        <f t="shared" si="5"/>
        <v>-0.015</v>
      </c>
      <c r="Q33" s="178"/>
    </row>
    <row r="34" spans="1:17" ht="18" customHeight="1">
      <c r="A34" s="188">
        <v>20</v>
      </c>
      <c r="B34" s="189" t="s">
        <v>215</v>
      </c>
      <c r="C34" s="190">
        <v>4865039</v>
      </c>
      <c r="D34" s="194" t="s">
        <v>12</v>
      </c>
      <c r="E34" s="308" t="s">
        <v>355</v>
      </c>
      <c r="F34" s="195">
        <v>1100</v>
      </c>
      <c r="G34" s="433">
        <v>0</v>
      </c>
      <c r="H34" s="434">
        <v>0</v>
      </c>
      <c r="I34" s="617">
        <f>G34-H34</f>
        <v>0</v>
      </c>
      <c r="J34" s="617">
        <f t="shared" si="1"/>
        <v>0</v>
      </c>
      <c r="K34" s="617">
        <f t="shared" si="2"/>
        <v>0</v>
      </c>
      <c r="L34" s="433">
        <v>143008</v>
      </c>
      <c r="M34" s="434">
        <v>142343</v>
      </c>
      <c r="N34" s="607">
        <f>L34-M34</f>
        <v>665</v>
      </c>
      <c r="O34" s="607">
        <f t="shared" si="4"/>
        <v>731500</v>
      </c>
      <c r="P34" s="607">
        <f t="shared" si="5"/>
        <v>0.7315</v>
      </c>
      <c r="Q34" s="178"/>
    </row>
    <row r="35" spans="1:17" ht="18" customHeight="1">
      <c r="A35" s="188">
        <v>21</v>
      </c>
      <c r="B35" s="192" t="s">
        <v>216</v>
      </c>
      <c r="C35" s="190">
        <v>4865040</v>
      </c>
      <c r="D35" s="194" t="s">
        <v>12</v>
      </c>
      <c r="E35" s="308" t="s">
        <v>355</v>
      </c>
      <c r="F35" s="195">
        <v>1000</v>
      </c>
      <c r="G35" s="433">
        <v>8771</v>
      </c>
      <c r="H35" s="434">
        <v>8984</v>
      </c>
      <c r="I35" s="617">
        <f>G35-H35</f>
        <v>-213</v>
      </c>
      <c r="J35" s="617">
        <f t="shared" si="1"/>
        <v>-213000</v>
      </c>
      <c r="K35" s="617">
        <f t="shared" si="2"/>
        <v>-0.213</v>
      </c>
      <c r="L35" s="433">
        <v>53221</v>
      </c>
      <c r="M35" s="434">
        <v>53191</v>
      </c>
      <c r="N35" s="607">
        <f>L35-M35</f>
        <v>30</v>
      </c>
      <c r="O35" s="607">
        <f t="shared" si="4"/>
        <v>30000</v>
      </c>
      <c r="P35" s="607">
        <f t="shared" si="5"/>
        <v>0.03</v>
      </c>
      <c r="Q35" s="178"/>
    </row>
    <row r="36" spans="1:17" ht="18" customHeight="1">
      <c r="A36" s="188"/>
      <c r="B36" s="197"/>
      <c r="C36" s="190"/>
      <c r="D36" s="194"/>
      <c r="E36" s="308"/>
      <c r="F36" s="195"/>
      <c r="G36" s="127"/>
      <c r="H36" s="76"/>
      <c r="I36" s="616"/>
      <c r="J36" s="616"/>
      <c r="K36" s="618">
        <f>SUM(K32:K35)</f>
        <v>-0.304</v>
      </c>
      <c r="L36" s="216"/>
      <c r="M36" s="76"/>
      <c r="N36" s="607"/>
      <c r="O36" s="607"/>
      <c r="P36" s="669">
        <f>SUM(P32:P35)</f>
        <v>0.7135</v>
      </c>
      <c r="Q36" s="178"/>
    </row>
    <row r="37" spans="1:17" ht="18" customHeight="1">
      <c r="A37" s="188"/>
      <c r="B37" s="196" t="s">
        <v>121</v>
      </c>
      <c r="C37" s="190"/>
      <c r="D37" s="191"/>
      <c r="E37" s="308"/>
      <c r="F37" s="195"/>
      <c r="G37" s="127"/>
      <c r="H37" s="76"/>
      <c r="I37" s="616"/>
      <c r="J37" s="616"/>
      <c r="K37" s="616"/>
      <c r="L37" s="216"/>
      <c r="M37" s="76"/>
      <c r="N37" s="607"/>
      <c r="O37" s="607"/>
      <c r="P37" s="607"/>
      <c r="Q37" s="178"/>
    </row>
    <row r="38" spans="1:17" ht="18" customHeight="1">
      <c r="A38" s="188">
        <v>22</v>
      </c>
      <c r="B38" s="722" t="s">
        <v>410</v>
      </c>
      <c r="C38" s="190">
        <v>4864845</v>
      </c>
      <c r="D38" s="189" t="s">
        <v>12</v>
      </c>
      <c r="E38" s="189" t="s">
        <v>355</v>
      </c>
      <c r="F38" s="195">
        <v>2000</v>
      </c>
      <c r="G38" s="436">
        <v>1054</v>
      </c>
      <c r="H38" s="437">
        <v>1152</v>
      </c>
      <c r="I38" s="617">
        <f>G38-H38</f>
        <v>-98</v>
      </c>
      <c r="J38" s="617">
        <f t="shared" si="1"/>
        <v>-196000</v>
      </c>
      <c r="K38" s="617">
        <f t="shared" si="2"/>
        <v>-0.196</v>
      </c>
      <c r="L38" s="436">
        <v>73243</v>
      </c>
      <c r="M38" s="437">
        <v>73243</v>
      </c>
      <c r="N38" s="611">
        <f>L38-M38</f>
        <v>0</v>
      </c>
      <c r="O38" s="611">
        <f t="shared" si="4"/>
        <v>0</v>
      </c>
      <c r="P38" s="611">
        <f t="shared" si="5"/>
        <v>0</v>
      </c>
      <c r="Q38" s="721"/>
    </row>
    <row r="39" spans="1:17" ht="18">
      <c r="A39" s="188">
        <v>23</v>
      </c>
      <c r="B39" s="189" t="s">
        <v>188</v>
      </c>
      <c r="C39" s="190">
        <v>4864862</v>
      </c>
      <c r="D39" s="194" t="s">
        <v>12</v>
      </c>
      <c r="E39" s="308" t="s">
        <v>355</v>
      </c>
      <c r="F39" s="195">
        <v>1000</v>
      </c>
      <c r="G39" s="436">
        <v>6563</v>
      </c>
      <c r="H39" s="437">
        <v>5602</v>
      </c>
      <c r="I39" s="617">
        <f>G39-H39</f>
        <v>961</v>
      </c>
      <c r="J39" s="617">
        <f t="shared" si="1"/>
        <v>961000</v>
      </c>
      <c r="K39" s="617">
        <f t="shared" si="2"/>
        <v>0.961</v>
      </c>
      <c r="L39" s="436">
        <v>81</v>
      </c>
      <c r="M39" s="437">
        <v>81</v>
      </c>
      <c r="N39" s="611">
        <f>L39-M39</f>
        <v>0</v>
      </c>
      <c r="O39" s="611">
        <f t="shared" si="4"/>
        <v>0</v>
      </c>
      <c r="P39" s="611">
        <f t="shared" si="5"/>
        <v>0</v>
      </c>
      <c r="Q39" s="688"/>
    </row>
    <row r="40" spans="1:17" ht="18" customHeight="1">
      <c r="A40" s="188">
        <v>24</v>
      </c>
      <c r="B40" s="192" t="s">
        <v>189</v>
      </c>
      <c r="C40" s="190">
        <v>4865142</v>
      </c>
      <c r="D40" s="194" t="s">
        <v>12</v>
      </c>
      <c r="E40" s="308" t="s">
        <v>355</v>
      </c>
      <c r="F40" s="195">
        <v>500</v>
      </c>
      <c r="G40" s="433">
        <v>893843</v>
      </c>
      <c r="H40" s="434">
        <v>891972</v>
      </c>
      <c r="I40" s="616">
        <f>G40-H40</f>
        <v>1871</v>
      </c>
      <c r="J40" s="616">
        <f t="shared" si="1"/>
        <v>935500</v>
      </c>
      <c r="K40" s="616">
        <f t="shared" si="2"/>
        <v>0.9355</v>
      </c>
      <c r="L40" s="433">
        <v>54462</v>
      </c>
      <c r="M40" s="434">
        <v>54462</v>
      </c>
      <c r="N40" s="607">
        <f>L40-M40</f>
        <v>0</v>
      </c>
      <c r="O40" s="607">
        <f t="shared" si="4"/>
        <v>0</v>
      </c>
      <c r="P40" s="607">
        <f t="shared" si="5"/>
        <v>0</v>
      </c>
      <c r="Q40" s="688"/>
    </row>
    <row r="41" spans="1:17" ht="18" customHeight="1">
      <c r="A41" s="188"/>
      <c r="B41" s="197" t="s">
        <v>193</v>
      </c>
      <c r="C41" s="190"/>
      <c r="D41" s="194"/>
      <c r="E41" s="308"/>
      <c r="F41" s="195"/>
      <c r="G41" s="127"/>
      <c r="H41" s="76"/>
      <c r="I41" s="616"/>
      <c r="J41" s="616"/>
      <c r="K41" s="616"/>
      <c r="L41" s="216"/>
      <c r="M41" s="76"/>
      <c r="N41" s="607"/>
      <c r="O41" s="607"/>
      <c r="P41" s="607"/>
      <c r="Q41" s="684"/>
    </row>
    <row r="42" spans="1:17" ht="17.25" customHeight="1">
      <c r="A42" s="188">
        <v>25</v>
      </c>
      <c r="B42" s="189" t="s">
        <v>409</v>
      </c>
      <c r="C42" s="190">
        <v>4864892</v>
      </c>
      <c r="D42" s="194" t="s">
        <v>12</v>
      </c>
      <c r="E42" s="308" t="s">
        <v>355</v>
      </c>
      <c r="F42" s="195">
        <v>-500</v>
      </c>
      <c r="G42" s="436">
        <v>2206</v>
      </c>
      <c r="H42" s="437">
        <v>3025</v>
      </c>
      <c r="I42" s="617">
        <f>G42-H42</f>
        <v>-819</v>
      </c>
      <c r="J42" s="617">
        <f t="shared" si="1"/>
        <v>409500</v>
      </c>
      <c r="K42" s="617">
        <f t="shared" si="2"/>
        <v>0.4095</v>
      </c>
      <c r="L42" s="436">
        <v>17889</v>
      </c>
      <c r="M42" s="437">
        <v>17890</v>
      </c>
      <c r="N42" s="611">
        <f>L42-M42</f>
        <v>-1</v>
      </c>
      <c r="O42" s="611">
        <f t="shared" si="4"/>
        <v>500</v>
      </c>
      <c r="P42" s="611">
        <f t="shared" si="5"/>
        <v>0.0005</v>
      </c>
      <c r="Q42" s="684"/>
    </row>
    <row r="43" spans="1:17" ht="17.25" customHeight="1">
      <c r="A43" s="188">
        <v>26</v>
      </c>
      <c r="B43" s="189" t="s">
        <v>412</v>
      </c>
      <c r="C43" s="190">
        <v>4864826</v>
      </c>
      <c r="D43" s="194" t="s">
        <v>12</v>
      </c>
      <c r="E43" s="308" t="s">
        <v>355</v>
      </c>
      <c r="F43" s="193">
        <v>-83.3333333333333</v>
      </c>
      <c r="G43" s="436">
        <v>3889</v>
      </c>
      <c r="H43" s="437">
        <v>3889</v>
      </c>
      <c r="I43" s="617">
        <f>G43-H43</f>
        <v>0</v>
      </c>
      <c r="J43" s="617">
        <f t="shared" si="1"/>
        <v>0</v>
      </c>
      <c r="K43" s="617">
        <f t="shared" si="2"/>
        <v>0</v>
      </c>
      <c r="L43" s="436">
        <v>979525</v>
      </c>
      <c r="M43" s="437">
        <v>979525</v>
      </c>
      <c r="N43" s="611">
        <f>L43-M43</f>
        <v>0</v>
      </c>
      <c r="O43" s="611">
        <f t="shared" si="4"/>
        <v>0</v>
      </c>
      <c r="P43" s="611">
        <f t="shared" si="5"/>
        <v>0</v>
      </c>
      <c r="Q43" s="547"/>
    </row>
    <row r="44" spans="1:17" ht="17.25" customHeight="1">
      <c r="A44" s="188">
        <v>27</v>
      </c>
      <c r="B44" s="189" t="s">
        <v>121</v>
      </c>
      <c r="C44" s="190">
        <v>4864791</v>
      </c>
      <c r="D44" s="194" t="s">
        <v>12</v>
      </c>
      <c r="E44" s="308" t="s">
        <v>355</v>
      </c>
      <c r="F44" s="193">
        <v>-166.666666666667</v>
      </c>
      <c r="G44" s="436">
        <v>990679</v>
      </c>
      <c r="H44" s="437">
        <v>990679</v>
      </c>
      <c r="I44" s="617">
        <f>G44-H44</f>
        <v>0</v>
      </c>
      <c r="J44" s="617">
        <f t="shared" si="1"/>
        <v>0</v>
      </c>
      <c r="K44" s="617">
        <f t="shared" si="2"/>
        <v>0</v>
      </c>
      <c r="L44" s="436">
        <v>993688</v>
      </c>
      <c r="M44" s="437">
        <v>993688</v>
      </c>
      <c r="N44" s="611">
        <f>L44-M44</f>
        <v>0</v>
      </c>
      <c r="O44" s="611">
        <f t="shared" si="4"/>
        <v>0</v>
      </c>
      <c r="P44" s="611">
        <f t="shared" si="5"/>
        <v>0</v>
      </c>
      <c r="Q44" s="547"/>
    </row>
    <row r="45" spans="1:17" ht="16.5" customHeight="1" thickBot="1">
      <c r="A45" s="188"/>
      <c r="B45" s="713"/>
      <c r="C45" s="201"/>
      <c r="D45" s="203"/>
      <c r="E45" s="200"/>
      <c r="F45" s="714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1"/>
    </row>
    <row r="46" spans="1:17" ht="21" customHeight="1" thickBot="1" thickTop="1">
      <c r="A46" s="212"/>
      <c r="B46" s="531"/>
      <c r="C46" s="201"/>
      <c r="D46" s="203"/>
      <c r="E46" s="200"/>
      <c r="F46" s="201"/>
      <c r="G46" s="201"/>
      <c r="H46" s="86"/>
      <c r="I46" s="86"/>
      <c r="J46" s="86"/>
      <c r="K46" s="86"/>
      <c r="L46" s="86"/>
      <c r="M46" s="86"/>
      <c r="N46" s="86"/>
      <c r="O46" s="86"/>
      <c r="P46" s="86"/>
      <c r="Q46" s="215" t="str">
        <f>NDPL!Q1</f>
        <v>NOVEMBER-2013</v>
      </c>
    </row>
    <row r="47" spans="1:17" ht="21.75" customHeight="1" thickTop="1">
      <c r="A47" s="185"/>
      <c r="B47" s="535" t="s">
        <v>357</v>
      </c>
      <c r="C47" s="190"/>
      <c r="D47" s="191"/>
      <c r="E47" s="308"/>
      <c r="F47" s="190"/>
      <c r="G47" s="536"/>
      <c r="H47" s="76"/>
      <c r="I47" s="76"/>
      <c r="J47" s="76"/>
      <c r="K47" s="76"/>
      <c r="L47" s="536"/>
      <c r="M47" s="76"/>
      <c r="N47" s="76"/>
      <c r="O47" s="76"/>
      <c r="P47" s="537"/>
      <c r="Q47" s="538"/>
    </row>
    <row r="48" spans="1:17" ht="21" customHeight="1">
      <c r="A48" s="188"/>
      <c r="B48" s="702" t="s">
        <v>402</v>
      </c>
      <c r="C48" s="190"/>
      <c r="D48" s="191"/>
      <c r="E48" s="308"/>
      <c r="F48" s="190"/>
      <c r="G48" s="127"/>
      <c r="H48" s="76"/>
      <c r="I48" s="76"/>
      <c r="J48" s="76"/>
      <c r="K48" s="76"/>
      <c r="L48" s="127"/>
      <c r="M48" s="76"/>
      <c r="N48" s="76"/>
      <c r="O48" s="76"/>
      <c r="P48" s="76"/>
      <c r="Q48" s="703"/>
    </row>
    <row r="49" spans="1:17" ht="18">
      <c r="A49" s="188">
        <v>26</v>
      </c>
      <c r="B49" s="189" t="s">
        <v>403</v>
      </c>
      <c r="C49" s="190">
        <v>5128418</v>
      </c>
      <c r="D49" s="194" t="s">
        <v>12</v>
      </c>
      <c r="E49" s="308" t="s">
        <v>355</v>
      </c>
      <c r="F49" s="190">
        <v>-1000</v>
      </c>
      <c r="G49" s="433">
        <v>984543</v>
      </c>
      <c r="H49" s="434">
        <v>985003</v>
      </c>
      <c r="I49" s="607">
        <f>G49-H49</f>
        <v>-460</v>
      </c>
      <c r="J49" s="607">
        <f t="shared" si="1"/>
        <v>460000</v>
      </c>
      <c r="K49" s="607">
        <f t="shared" si="2"/>
        <v>0.46</v>
      </c>
      <c r="L49" s="433">
        <v>991888</v>
      </c>
      <c r="M49" s="434">
        <v>992141</v>
      </c>
      <c r="N49" s="607">
        <f>L49-M49</f>
        <v>-253</v>
      </c>
      <c r="O49" s="607">
        <f t="shared" si="4"/>
        <v>253000</v>
      </c>
      <c r="P49" s="607">
        <f t="shared" si="5"/>
        <v>0.253</v>
      </c>
      <c r="Q49" s="704"/>
    </row>
    <row r="50" spans="1:17" ht="18">
      <c r="A50" s="188"/>
      <c r="B50" s="702" t="s">
        <v>406</v>
      </c>
      <c r="C50" s="190"/>
      <c r="D50" s="194"/>
      <c r="E50" s="308"/>
      <c r="F50" s="190"/>
      <c r="G50" s="433"/>
      <c r="H50" s="434"/>
      <c r="I50" s="607"/>
      <c r="J50" s="607"/>
      <c r="K50" s="607"/>
      <c r="L50" s="433"/>
      <c r="M50" s="434"/>
      <c r="N50" s="607"/>
      <c r="O50" s="607"/>
      <c r="P50" s="607"/>
      <c r="Q50" s="704"/>
    </row>
    <row r="51" spans="1:17" ht="18">
      <c r="A51" s="188">
        <v>27</v>
      </c>
      <c r="B51" s="189" t="s">
        <v>403</v>
      </c>
      <c r="C51" s="190">
        <v>5128422</v>
      </c>
      <c r="D51" s="194" t="s">
        <v>12</v>
      </c>
      <c r="E51" s="308" t="s">
        <v>355</v>
      </c>
      <c r="F51" s="195">
        <v>-1000</v>
      </c>
      <c r="G51" s="437">
        <v>989987</v>
      </c>
      <c r="H51" s="437">
        <v>992226</v>
      </c>
      <c r="I51" s="611">
        <f>G51-H51</f>
        <v>-2239</v>
      </c>
      <c r="J51" s="611">
        <f t="shared" si="1"/>
        <v>2239000</v>
      </c>
      <c r="K51" s="782">
        <f t="shared" si="2"/>
        <v>2.239</v>
      </c>
      <c r="L51" s="437">
        <v>990826</v>
      </c>
      <c r="M51" s="437">
        <v>990826</v>
      </c>
      <c r="N51" s="611">
        <f>L51-M51</f>
        <v>0</v>
      </c>
      <c r="O51" s="611">
        <f t="shared" si="4"/>
        <v>0</v>
      </c>
      <c r="P51" s="611">
        <f t="shared" si="5"/>
        <v>0</v>
      </c>
      <c r="Q51" s="704"/>
    </row>
    <row r="52" spans="1:17" ht="18" customHeight="1">
      <c r="A52" s="188"/>
      <c r="B52" s="196" t="s">
        <v>194</v>
      </c>
      <c r="C52" s="190"/>
      <c r="D52" s="191"/>
      <c r="E52" s="308"/>
      <c r="F52" s="195"/>
      <c r="G52" s="127"/>
      <c r="H52" s="76"/>
      <c r="I52" s="76"/>
      <c r="J52" s="76"/>
      <c r="K52" s="76"/>
      <c r="L52" s="216"/>
      <c r="M52" s="76"/>
      <c r="N52" s="76"/>
      <c r="O52" s="76"/>
      <c r="P52" s="76"/>
      <c r="Q52" s="178"/>
    </row>
    <row r="53" spans="1:17" ht="25.5">
      <c r="A53" s="188">
        <v>28</v>
      </c>
      <c r="B53" s="198" t="s">
        <v>218</v>
      </c>
      <c r="C53" s="190">
        <v>4865133</v>
      </c>
      <c r="D53" s="194" t="s">
        <v>12</v>
      </c>
      <c r="E53" s="308" t="s">
        <v>355</v>
      </c>
      <c r="F53" s="195">
        <v>100</v>
      </c>
      <c r="G53" s="433">
        <v>292449</v>
      </c>
      <c r="H53" s="434">
        <v>290525</v>
      </c>
      <c r="I53" s="607">
        <f>G53-H53</f>
        <v>1924</v>
      </c>
      <c r="J53" s="607">
        <f t="shared" si="1"/>
        <v>192400</v>
      </c>
      <c r="K53" s="607">
        <f t="shared" si="2"/>
        <v>0.1924</v>
      </c>
      <c r="L53" s="433">
        <v>44320</v>
      </c>
      <c r="M53" s="434">
        <v>44318</v>
      </c>
      <c r="N53" s="607">
        <f>L53-M53</f>
        <v>2</v>
      </c>
      <c r="O53" s="607">
        <f t="shared" si="4"/>
        <v>200</v>
      </c>
      <c r="P53" s="607">
        <f t="shared" si="5"/>
        <v>0.0002</v>
      </c>
      <c r="Q53" s="178"/>
    </row>
    <row r="54" spans="1:17" ht="18" customHeight="1">
      <c r="A54" s="188"/>
      <c r="B54" s="196" t="s">
        <v>196</v>
      </c>
      <c r="C54" s="190"/>
      <c r="D54" s="194"/>
      <c r="E54" s="308"/>
      <c r="F54" s="195"/>
      <c r="G54" s="127"/>
      <c r="H54" s="76"/>
      <c r="I54" s="607"/>
      <c r="J54" s="607"/>
      <c r="K54" s="607"/>
      <c r="L54" s="216"/>
      <c r="M54" s="76"/>
      <c r="N54" s="607"/>
      <c r="O54" s="607"/>
      <c r="P54" s="607"/>
      <c r="Q54" s="178"/>
    </row>
    <row r="55" spans="1:17" ht="18" customHeight="1">
      <c r="A55" s="188">
        <v>29</v>
      </c>
      <c r="B55" s="189" t="s">
        <v>183</v>
      </c>
      <c r="C55" s="190">
        <v>4865076</v>
      </c>
      <c r="D55" s="194" t="s">
        <v>12</v>
      </c>
      <c r="E55" s="308" t="s">
        <v>355</v>
      </c>
      <c r="F55" s="195">
        <v>100</v>
      </c>
      <c r="G55" s="433">
        <v>3491</v>
      </c>
      <c r="H55" s="434">
        <v>3466</v>
      </c>
      <c r="I55" s="607">
        <f>G55-H55</f>
        <v>25</v>
      </c>
      <c r="J55" s="607">
        <f t="shared" si="1"/>
        <v>2500</v>
      </c>
      <c r="K55" s="607">
        <f t="shared" si="2"/>
        <v>0.0025</v>
      </c>
      <c r="L55" s="433">
        <v>18159</v>
      </c>
      <c r="M55" s="434">
        <v>18145</v>
      </c>
      <c r="N55" s="607">
        <f>L55-M55</f>
        <v>14</v>
      </c>
      <c r="O55" s="607">
        <f t="shared" si="4"/>
        <v>1400</v>
      </c>
      <c r="P55" s="607">
        <f t="shared" si="5"/>
        <v>0.0014</v>
      </c>
      <c r="Q55" s="178"/>
    </row>
    <row r="56" spans="1:17" ht="18" customHeight="1">
      <c r="A56" s="188">
        <v>30</v>
      </c>
      <c r="B56" s="192" t="s">
        <v>197</v>
      </c>
      <c r="C56" s="190">
        <v>4865077</v>
      </c>
      <c r="D56" s="194" t="s">
        <v>12</v>
      </c>
      <c r="E56" s="308" t="s">
        <v>355</v>
      </c>
      <c r="F56" s="195">
        <v>100</v>
      </c>
      <c r="G56" s="127"/>
      <c r="H56" s="76"/>
      <c r="I56" s="607">
        <f>G56-H56</f>
        <v>0</v>
      </c>
      <c r="J56" s="607">
        <f t="shared" si="1"/>
        <v>0</v>
      </c>
      <c r="K56" s="607">
        <f t="shared" si="2"/>
        <v>0</v>
      </c>
      <c r="L56" s="525"/>
      <c r="M56" s="76"/>
      <c r="N56" s="607">
        <f>L56-M56</f>
        <v>0</v>
      </c>
      <c r="O56" s="607">
        <f t="shared" si="4"/>
        <v>0</v>
      </c>
      <c r="P56" s="607">
        <f t="shared" si="5"/>
        <v>0</v>
      </c>
      <c r="Q56" s="178"/>
    </row>
    <row r="57" spans="1:17" ht="18" customHeight="1">
      <c r="A57" s="188"/>
      <c r="B57" s="196" t="s">
        <v>173</v>
      </c>
      <c r="C57" s="190"/>
      <c r="D57" s="194"/>
      <c r="E57" s="308"/>
      <c r="F57" s="195"/>
      <c r="G57" s="127"/>
      <c r="H57" s="76"/>
      <c r="I57" s="607"/>
      <c r="J57" s="607"/>
      <c r="K57" s="607"/>
      <c r="L57" s="216"/>
      <c r="M57" s="76"/>
      <c r="N57" s="607"/>
      <c r="O57" s="607"/>
      <c r="P57" s="607"/>
      <c r="Q57" s="178"/>
    </row>
    <row r="58" spans="1:17" ht="18" customHeight="1">
      <c r="A58" s="188">
        <v>31</v>
      </c>
      <c r="B58" s="189" t="s">
        <v>190</v>
      </c>
      <c r="C58" s="190">
        <v>4865093</v>
      </c>
      <c r="D58" s="194" t="s">
        <v>12</v>
      </c>
      <c r="E58" s="308" t="s">
        <v>355</v>
      </c>
      <c r="F58" s="195">
        <v>100</v>
      </c>
      <c r="G58" s="433">
        <v>58401</v>
      </c>
      <c r="H58" s="434">
        <v>57364</v>
      </c>
      <c r="I58" s="607">
        <f>G58-H58</f>
        <v>1037</v>
      </c>
      <c r="J58" s="607">
        <f t="shared" si="1"/>
        <v>103700</v>
      </c>
      <c r="K58" s="607">
        <f t="shared" si="2"/>
        <v>0.1037</v>
      </c>
      <c r="L58" s="433">
        <v>58837</v>
      </c>
      <c r="M58" s="434">
        <v>58833</v>
      </c>
      <c r="N58" s="607">
        <f>L58-M58</f>
        <v>4</v>
      </c>
      <c r="O58" s="607">
        <f t="shared" si="4"/>
        <v>400</v>
      </c>
      <c r="P58" s="607">
        <f t="shared" si="5"/>
        <v>0.0004</v>
      </c>
      <c r="Q58" s="178"/>
    </row>
    <row r="59" spans="1:17" ht="19.5" customHeight="1">
      <c r="A59" s="188">
        <v>32</v>
      </c>
      <c r="B59" s="192" t="s">
        <v>191</v>
      </c>
      <c r="C59" s="190">
        <v>4865094</v>
      </c>
      <c r="D59" s="194" t="s">
        <v>12</v>
      </c>
      <c r="E59" s="308" t="s">
        <v>355</v>
      </c>
      <c r="F59" s="195">
        <v>100</v>
      </c>
      <c r="G59" s="433">
        <v>51134</v>
      </c>
      <c r="H59" s="434">
        <v>49096</v>
      </c>
      <c r="I59" s="607">
        <f>G59-H59</f>
        <v>2038</v>
      </c>
      <c r="J59" s="607">
        <f t="shared" si="1"/>
        <v>203800</v>
      </c>
      <c r="K59" s="607">
        <f t="shared" si="2"/>
        <v>0.2038</v>
      </c>
      <c r="L59" s="433">
        <v>56893</v>
      </c>
      <c r="M59" s="434">
        <v>56893</v>
      </c>
      <c r="N59" s="607">
        <f>L59-M59</f>
        <v>0</v>
      </c>
      <c r="O59" s="607">
        <f t="shared" si="4"/>
        <v>0</v>
      </c>
      <c r="P59" s="607">
        <f t="shared" si="5"/>
        <v>0</v>
      </c>
      <c r="Q59" s="178"/>
    </row>
    <row r="60" spans="1:17" ht="25.5">
      <c r="A60" s="188">
        <v>33</v>
      </c>
      <c r="B60" s="198" t="s">
        <v>217</v>
      </c>
      <c r="C60" s="190">
        <v>4865144</v>
      </c>
      <c r="D60" s="194" t="s">
        <v>12</v>
      </c>
      <c r="E60" s="308" t="s">
        <v>355</v>
      </c>
      <c r="F60" s="195">
        <v>200</v>
      </c>
      <c r="G60" s="680">
        <v>85214</v>
      </c>
      <c r="H60" s="681">
        <v>84858</v>
      </c>
      <c r="I60" s="616">
        <f>G60-H60</f>
        <v>356</v>
      </c>
      <c r="J60" s="616">
        <f t="shared" si="1"/>
        <v>71200</v>
      </c>
      <c r="K60" s="616">
        <f t="shared" si="2"/>
        <v>0.0712</v>
      </c>
      <c r="L60" s="680">
        <v>112978</v>
      </c>
      <c r="M60" s="681">
        <v>112978</v>
      </c>
      <c r="N60" s="616">
        <f>L60-M60</f>
        <v>0</v>
      </c>
      <c r="O60" s="616">
        <f t="shared" si="4"/>
        <v>0</v>
      </c>
      <c r="P60" s="616">
        <f t="shared" si="5"/>
        <v>0</v>
      </c>
      <c r="Q60" s="682"/>
    </row>
    <row r="61" spans="1:17" ht="19.5" customHeight="1">
      <c r="A61" s="188"/>
      <c r="B61" s="196" t="s">
        <v>183</v>
      </c>
      <c r="C61" s="190"/>
      <c r="D61" s="194"/>
      <c r="E61" s="191"/>
      <c r="F61" s="195"/>
      <c r="G61" s="433"/>
      <c r="H61" s="434"/>
      <c r="I61" s="607"/>
      <c r="J61" s="607"/>
      <c r="K61" s="607"/>
      <c r="L61" s="216"/>
      <c r="M61" s="76"/>
      <c r="N61" s="607"/>
      <c r="O61" s="607"/>
      <c r="P61" s="607"/>
      <c r="Q61" s="178"/>
    </row>
    <row r="62" spans="1:17" ht="18">
      <c r="A62" s="188">
        <v>34</v>
      </c>
      <c r="B62" s="189" t="s">
        <v>184</v>
      </c>
      <c r="C62" s="190">
        <v>4865143</v>
      </c>
      <c r="D62" s="194" t="s">
        <v>12</v>
      </c>
      <c r="E62" s="191" t="s">
        <v>13</v>
      </c>
      <c r="F62" s="195">
        <v>100</v>
      </c>
      <c r="G62" s="433">
        <v>36375</v>
      </c>
      <c r="H62" s="434">
        <v>36375</v>
      </c>
      <c r="I62" s="607">
        <f>G62-H62</f>
        <v>0</v>
      </c>
      <c r="J62" s="607">
        <f t="shared" si="1"/>
        <v>0</v>
      </c>
      <c r="K62" s="607">
        <f t="shared" si="2"/>
        <v>0</v>
      </c>
      <c r="L62" s="433">
        <v>891566</v>
      </c>
      <c r="M62" s="434">
        <v>891565</v>
      </c>
      <c r="N62" s="607">
        <f>L62-M62</f>
        <v>1</v>
      </c>
      <c r="O62" s="607">
        <f t="shared" si="4"/>
        <v>100</v>
      </c>
      <c r="P62" s="607">
        <f t="shared" si="5"/>
        <v>0.0001</v>
      </c>
      <c r="Q62" s="571"/>
    </row>
    <row r="63" spans="1:23" ht="18" customHeight="1" thickBot="1">
      <c r="A63" s="199"/>
      <c r="B63" s="200"/>
      <c r="C63" s="201"/>
      <c r="D63" s="202"/>
      <c r="E63" s="203"/>
      <c r="F63" s="204"/>
      <c r="G63" s="205"/>
      <c r="H63" s="206"/>
      <c r="I63" s="207"/>
      <c r="J63" s="207"/>
      <c r="K63" s="207"/>
      <c r="L63" s="208"/>
      <c r="M63" s="206"/>
      <c r="N63" s="207"/>
      <c r="O63" s="207"/>
      <c r="P63" s="207"/>
      <c r="Q63" s="210"/>
      <c r="R63" s="90"/>
      <c r="S63" s="90"/>
      <c r="T63" s="90"/>
      <c r="U63" s="90"/>
      <c r="V63" s="90"/>
      <c r="W63" s="90"/>
    </row>
    <row r="64" spans="1:23" ht="15.75" customHeight="1" thickTop="1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0"/>
      <c r="R64" s="90"/>
      <c r="S64" s="90"/>
      <c r="T64" s="90"/>
      <c r="U64" s="90"/>
      <c r="V64" s="90"/>
      <c r="W64" s="90"/>
    </row>
    <row r="65" spans="1:23" ht="24" thickBot="1">
      <c r="A65" s="520" t="s">
        <v>375</v>
      </c>
      <c r="G65" s="19"/>
      <c r="H65" s="19"/>
      <c r="I65" s="53" t="s">
        <v>407</v>
      </c>
      <c r="J65" s="19"/>
      <c r="K65" s="19"/>
      <c r="L65" s="19"/>
      <c r="M65" s="19"/>
      <c r="N65" s="53" t="s">
        <v>408</v>
      </c>
      <c r="O65" s="19"/>
      <c r="P65" s="19"/>
      <c r="R65" s="90"/>
      <c r="S65" s="90"/>
      <c r="T65" s="90"/>
      <c r="U65" s="90"/>
      <c r="V65" s="90"/>
      <c r="W65" s="90"/>
    </row>
    <row r="66" spans="1:23" ht="39.75" thickBot="1" thickTop="1">
      <c r="A66" s="38" t="s">
        <v>8</v>
      </c>
      <c r="B66" s="35" t="s">
        <v>9</v>
      </c>
      <c r="C66" s="36" t="s">
        <v>1</v>
      </c>
      <c r="D66" s="36" t="s">
        <v>2</v>
      </c>
      <c r="E66" s="36" t="s">
        <v>3</v>
      </c>
      <c r="F66" s="36" t="s">
        <v>10</v>
      </c>
      <c r="G66" s="38" t="str">
        <f>G5</f>
        <v>FINAL READING 01/12/2013</v>
      </c>
      <c r="H66" s="36" t="str">
        <f>H5</f>
        <v>INTIAL READING 01/11/2013</v>
      </c>
      <c r="I66" s="36" t="s">
        <v>4</v>
      </c>
      <c r="J66" s="36" t="s">
        <v>5</v>
      </c>
      <c r="K66" s="36" t="s">
        <v>6</v>
      </c>
      <c r="L66" s="38" t="str">
        <f>G66</f>
        <v>FINAL READING 01/12/2013</v>
      </c>
      <c r="M66" s="36" t="str">
        <f>H66</f>
        <v>INTIAL READING 01/11/2013</v>
      </c>
      <c r="N66" s="36" t="s">
        <v>4</v>
      </c>
      <c r="O66" s="36" t="s">
        <v>5</v>
      </c>
      <c r="P66" s="36" t="s">
        <v>6</v>
      </c>
      <c r="Q66" s="211" t="s">
        <v>318</v>
      </c>
      <c r="R66" s="90"/>
      <c r="S66" s="90"/>
      <c r="T66" s="90"/>
      <c r="U66" s="90"/>
      <c r="V66" s="90"/>
      <c r="W66" s="90"/>
    </row>
    <row r="67" spans="1:23" ht="15.75" customHeight="1" thickTop="1">
      <c r="A67" s="539"/>
      <c r="B67" s="540"/>
      <c r="C67" s="540"/>
      <c r="D67" s="540"/>
      <c r="E67" s="540"/>
      <c r="F67" s="543"/>
      <c r="G67" s="540"/>
      <c r="H67" s="540"/>
      <c r="I67" s="540"/>
      <c r="J67" s="540"/>
      <c r="K67" s="543"/>
      <c r="L67" s="540"/>
      <c r="M67" s="540"/>
      <c r="N67" s="540"/>
      <c r="O67" s="540"/>
      <c r="P67" s="540"/>
      <c r="Q67" s="546"/>
      <c r="R67" s="90"/>
      <c r="S67" s="90"/>
      <c r="T67" s="90"/>
      <c r="U67" s="90"/>
      <c r="V67" s="90"/>
      <c r="W67" s="90"/>
    </row>
    <row r="68" spans="1:23" ht="15.75" customHeight="1">
      <c r="A68" s="541"/>
      <c r="B68" s="392" t="s">
        <v>372</v>
      </c>
      <c r="C68" s="427"/>
      <c r="D68" s="455"/>
      <c r="E68" s="418"/>
      <c r="F68" s="195"/>
      <c r="G68" s="542"/>
      <c r="H68" s="542"/>
      <c r="I68" s="542"/>
      <c r="J68" s="542"/>
      <c r="K68" s="542"/>
      <c r="L68" s="541"/>
      <c r="M68" s="542"/>
      <c r="N68" s="542"/>
      <c r="O68" s="542"/>
      <c r="P68" s="542"/>
      <c r="Q68" s="547"/>
      <c r="R68" s="90"/>
      <c r="S68" s="90"/>
      <c r="T68" s="90"/>
      <c r="U68" s="90"/>
      <c r="V68" s="90"/>
      <c r="W68" s="90"/>
    </row>
    <row r="69" spans="1:23" ht="15.75" customHeight="1">
      <c r="A69" s="545">
        <v>1</v>
      </c>
      <c r="B69" s="189" t="s">
        <v>373</v>
      </c>
      <c r="C69" s="190">
        <v>4902586</v>
      </c>
      <c r="D69" s="455" t="s">
        <v>12</v>
      </c>
      <c r="E69" s="418" t="s">
        <v>355</v>
      </c>
      <c r="F69" s="195">
        <v>-100</v>
      </c>
      <c r="G69" s="433">
        <v>1303</v>
      </c>
      <c r="H69" s="434">
        <v>1396</v>
      </c>
      <c r="I69" s="607">
        <f>G69-H69</f>
        <v>-93</v>
      </c>
      <c r="J69" s="607">
        <f>$F69*I69</f>
        <v>9300</v>
      </c>
      <c r="K69" s="607">
        <f>J69/1000000</f>
        <v>0.0093</v>
      </c>
      <c r="L69" s="433">
        <v>9880</v>
      </c>
      <c r="M69" s="434">
        <v>9881</v>
      </c>
      <c r="N69" s="607">
        <f>L69-M69</f>
        <v>-1</v>
      </c>
      <c r="O69" s="607">
        <f>$F69*N69</f>
        <v>100</v>
      </c>
      <c r="P69" s="607">
        <f>O69/1000000</f>
        <v>0.0001</v>
      </c>
      <c r="Q69" s="547"/>
      <c r="R69" s="90"/>
      <c r="S69" s="90"/>
      <c r="T69" s="90"/>
      <c r="U69" s="90"/>
      <c r="V69" s="90"/>
      <c r="W69" s="90"/>
    </row>
    <row r="70" spans="1:23" ht="15.75" customHeight="1">
      <c r="A70" s="545">
        <v>2</v>
      </c>
      <c r="B70" s="189" t="s">
        <v>374</v>
      </c>
      <c r="C70" s="190">
        <v>4902587</v>
      </c>
      <c r="D70" s="455" t="s">
        <v>12</v>
      </c>
      <c r="E70" s="418" t="s">
        <v>355</v>
      </c>
      <c r="F70" s="195">
        <v>-100</v>
      </c>
      <c r="G70" s="433">
        <v>9084</v>
      </c>
      <c r="H70" s="434">
        <v>8863</v>
      </c>
      <c r="I70" s="607">
        <f>G70-H70</f>
        <v>221</v>
      </c>
      <c r="J70" s="607">
        <f>$F70*I70</f>
        <v>-22100</v>
      </c>
      <c r="K70" s="607">
        <f>J70/1000000</f>
        <v>-0.0221</v>
      </c>
      <c r="L70" s="433">
        <v>21700</v>
      </c>
      <c r="M70" s="434">
        <v>21697</v>
      </c>
      <c r="N70" s="607">
        <f>L70-M70</f>
        <v>3</v>
      </c>
      <c r="O70" s="607">
        <f>$F70*N70</f>
        <v>-300</v>
      </c>
      <c r="P70" s="607">
        <f>O70/1000000</f>
        <v>-0.0003</v>
      </c>
      <c r="Q70" s="547"/>
      <c r="R70" s="90"/>
      <c r="S70" s="90"/>
      <c r="T70" s="90"/>
      <c r="U70" s="90"/>
      <c r="V70" s="90"/>
      <c r="W70" s="90"/>
    </row>
    <row r="71" spans="1:23" ht="15.75" customHeight="1" thickBot="1">
      <c r="A71" s="208"/>
      <c r="B71" s="206"/>
      <c r="C71" s="206"/>
      <c r="D71" s="206"/>
      <c r="E71" s="206"/>
      <c r="F71" s="544"/>
      <c r="G71" s="206"/>
      <c r="H71" s="206"/>
      <c r="I71" s="206"/>
      <c r="J71" s="206"/>
      <c r="K71" s="544"/>
      <c r="L71" s="206"/>
      <c r="M71" s="206"/>
      <c r="N71" s="206"/>
      <c r="O71" s="206"/>
      <c r="P71" s="206"/>
      <c r="Q71" s="210"/>
      <c r="R71" s="90"/>
      <c r="S71" s="90"/>
      <c r="T71" s="90"/>
      <c r="U71" s="90"/>
      <c r="V71" s="90"/>
      <c r="W71" s="90"/>
    </row>
    <row r="72" spans="1:23" ht="15.75" customHeight="1" thickTop="1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90"/>
      <c r="R72" s="90"/>
      <c r="S72" s="90"/>
      <c r="T72" s="90"/>
      <c r="U72" s="90"/>
      <c r="V72" s="90"/>
      <c r="W72" s="90"/>
    </row>
    <row r="73" spans="1:23" ht="15.75" customHeight="1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90"/>
      <c r="R73" s="90"/>
      <c r="S73" s="90"/>
      <c r="T73" s="90"/>
      <c r="U73" s="90"/>
      <c r="V73" s="90"/>
      <c r="W73" s="90"/>
    </row>
    <row r="74" spans="1:16" ht="25.5" customHeight="1">
      <c r="A74" s="209" t="s">
        <v>347</v>
      </c>
      <c r="B74" s="87"/>
      <c r="C74" s="88"/>
      <c r="D74" s="87"/>
      <c r="E74" s="87"/>
      <c r="F74" s="87"/>
      <c r="G74" s="87"/>
      <c r="H74" s="87"/>
      <c r="I74" s="87"/>
      <c r="J74" s="87"/>
      <c r="K74" s="670">
        <f>SUM(K9:K63)+SUM(K69:K71)-K36</f>
        <v>3.944177419354839</v>
      </c>
      <c r="L74" s="671"/>
      <c r="M74" s="671"/>
      <c r="N74" s="671"/>
      <c r="O74" s="671"/>
      <c r="P74" s="670">
        <f>SUM(P9:P63)+SUM(P69:P71)-P36</f>
        <v>1.7887225806451614</v>
      </c>
    </row>
    <row r="75" spans="1:16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1:16" ht="9.75" customHeight="1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1:16" ht="12.75" hidden="1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1:16" ht="23.25" customHeight="1" thickBot="1">
      <c r="A78" s="87"/>
      <c r="B78" s="87"/>
      <c r="C78" s="294"/>
      <c r="D78" s="87"/>
      <c r="E78" s="87"/>
      <c r="F78" s="87"/>
      <c r="G78" s="87"/>
      <c r="H78" s="87"/>
      <c r="I78" s="87"/>
      <c r="J78" s="296"/>
      <c r="K78" s="311" t="s">
        <v>348</v>
      </c>
      <c r="L78" s="87"/>
      <c r="M78" s="87"/>
      <c r="N78" s="87"/>
      <c r="O78" s="87"/>
      <c r="P78" s="311" t="s">
        <v>349</v>
      </c>
    </row>
    <row r="79" spans="1:17" ht="20.25">
      <c r="A79" s="291"/>
      <c r="B79" s="292"/>
      <c r="C79" s="209"/>
      <c r="D79" s="54"/>
      <c r="E79" s="54"/>
      <c r="F79" s="54"/>
      <c r="G79" s="54"/>
      <c r="H79" s="54"/>
      <c r="I79" s="54"/>
      <c r="J79" s="293"/>
      <c r="K79" s="292"/>
      <c r="L79" s="292"/>
      <c r="M79" s="292"/>
      <c r="N79" s="292"/>
      <c r="O79" s="292"/>
      <c r="P79" s="292"/>
      <c r="Q79" s="55"/>
    </row>
    <row r="80" spans="1:17" ht="20.25">
      <c r="A80" s="295"/>
      <c r="B80" s="209" t="s">
        <v>345</v>
      </c>
      <c r="C80" s="209"/>
      <c r="D80" s="286"/>
      <c r="E80" s="286"/>
      <c r="F80" s="286"/>
      <c r="G80" s="286"/>
      <c r="H80" s="286"/>
      <c r="I80" s="286"/>
      <c r="J80" s="286"/>
      <c r="K80" s="672">
        <f>K74</f>
        <v>3.944177419354839</v>
      </c>
      <c r="L80" s="673"/>
      <c r="M80" s="673"/>
      <c r="N80" s="673"/>
      <c r="O80" s="673"/>
      <c r="P80" s="672">
        <f>P74</f>
        <v>1.7887225806451614</v>
      </c>
      <c r="Q80" s="56"/>
    </row>
    <row r="81" spans="1:17" ht="20.25">
      <c r="A81" s="295"/>
      <c r="B81" s="209"/>
      <c r="C81" s="209"/>
      <c r="D81" s="286"/>
      <c r="E81" s="286"/>
      <c r="F81" s="286"/>
      <c r="G81" s="286"/>
      <c r="H81" s="286"/>
      <c r="I81" s="288"/>
      <c r="J81" s="128"/>
      <c r="K81" s="75"/>
      <c r="L81" s="75"/>
      <c r="M81" s="75"/>
      <c r="N81" s="75"/>
      <c r="O81" s="75"/>
      <c r="P81" s="75"/>
      <c r="Q81" s="56"/>
    </row>
    <row r="82" spans="1:17" ht="20.25">
      <c r="A82" s="295"/>
      <c r="B82" s="209" t="s">
        <v>338</v>
      </c>
      <c r="C82" s="209"/>
      <c r="D82" s="286"/>
      <c r="E82" s="286"/>
      <c r="F82" s="286"/>
      <c r="G82" s="286"/>
      <c r="H82" s="286"/>
      <c r="I82" s="286"/>
      <c r="J82" s="286"/>
      <c r="K82" s="672">
        <f>'STEPPED UP GENCO'!K46</f>
        <v>0.024060860000000003</v>
      </c>
      <c r="L82" s="672"/>
      <c r="M82" s="672"/>
      <c r="N82" s="672"/>
      <c r="O82" s="672"/>
      <c r="P82" s="672">
        <f>'STEPPED UP GENCO'!P46</f>
        <v>-0.39334711999999994</v>
      </c>
      <c r="Q82" s="56"/>
    </row>
    <row r="83" spans="1:17" ht="20.25">
      <c r="A83" s="295"/>
      <c r="B83" s="209"/>
      <c r="C83" s="209"/>
      <c r="D83" s="289"/>
      <c r="E83" s="289"/>
      <c r="F83" s="289"/>
      <c r="G83" s="289"/>
      <c r="H83" s="289"/>
      <c r="I83" s="290"/>
      <c r="J83" s="285"/>
      <c r="K83" s="19"/>
      <c r="L83" s="19"/>
      <c r="M83" s="19"/>
      <c r="N83" s="19"/>
      <c r="O83" s="19"/>
      <c r="P83" s="19"/>
      <c r="Q83" s="56"/>
    </row>
    <row r="84" spans="1:17" ht="20.25">
      <c r="A84" s="295"/>
      <c r="B84" s="209" t="s">
        <v>346</v>
      </c>
      <c r="C84" s="209"/>
      <c r="D84" s="19"/>
      <c r="E84" s="19"/>
      <c r="F84" s="19"/>
      <c r="G84" s="19"/>
      <c r="H84" s="19"/>
      <c r="I84" s="19"/>
      <c r="J84" s="19"/>
      <c r="K84" s="298">
        <f>SUM(K80:K83)</f>
        <v>3.968238279354839</v>
      </c>
      <c r="L84" s="19"/>
      <c r="M84" s="19"/>
      <c r="N84" s="19"/>
      <c r="O84" s="19"/>
      <c r="P84" s="498">
        <f>SUM(P80:P83)</f>
        <v>1.3953754606451616</v>
      </c>
      <c r="Q84" s="56"/>
    </row>
    <row r="85" spans="1:17" ht="20.25">
      <c r="A85" s="273"/>
      <c r="B85" s="19"/>
      <c r="C85" s="20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6"/>
    </row>
    <row r="86" spans="1:17" ht="13.5" thickBot="1">
      <c r="A86" s="274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184"/>
    </row>
  </sheetData>
  <sheetProtection/>
  <printOptions horizontalCentered="1"/>
  <pageMargins left="0.25" right="0.25" top="0.08" bottom="0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50" zoomScaleNormal="70" zoomScaleSheetLayoutView="50" zoomScalePageLayoutView="0" workbookViewId="0" topLeftCell="A20">
      <selection activeCell="O44" sqref="O44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3.5742187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245</v>
      </c>
    </row>
    <row r="2" spans="1:17" ht="23.25" customHeight="1">
      <c r="A2" s="2" t="s">
        <v>246</v>
      </c>
      <c r="P2" s="342" t="str">
        <f>NDPL!Q1</f>
        <v>NOVEMBER-2013</v>
      </c>
      <c r="Q2" s="342"/>
    </row>
    <row r="3" ht="23.25">
      <c r="A3" s="220" t="s">
        <v>221</v>
      </c>
    </row>
    <row r="4" spans="1:16" ht="24" thickBot="1">
      <c r="A4" s="3"/>
      <c r="G4" s="19"/>
      <c r="H4" s="19"/>
      <c r="I4" s="53" t="s">
        <v>407</v>
      </c>
      <c r="J4" s="19"/>
      <c r="K4" s="19"/>
      <c r="L4" s="19"/>
      <c r="M4" s="19"/>
      <c r="N4" s="53" t="s">
        <v>408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6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6" t="s">
        <v>6</v>
      </c>
      <c r="Q5" s="211" t="s">
        <v>318</v>
      </c>
    </row>
    <row r="6" ht="14.25" thickBot="1" thickTop="1"/>
    <row r="7" spans="1:17" ht="24" customHeight="1" thickTop="1">
      <c r="A7" s="594" t="s">
        <v>239</v>
      </c>
      <c r="B7" s="66"/>
      <c r="C7" s="67"/>
      <c r="D7" s="67"/>
      <c r="E7" s="67"/>
      <c r="F7" s="67"/>
      <c r="G7" s="70"/>
      <c r="H7" s="69"/>
      <c r="I7" s="69"/>
      <c r="J7" s="69"/>
      <c r="K7" s="646"/>
      <c r="L7" s="575"/>
      <c r="M7" s="524"/>
      <c r="N7" s="69"/>
      <c r="O7" s="69"/>
      <c r="P7" s="657"/>
      <c r="Q7" s="177"/>
    </row>
    <row r="8" spans="1:17" ht="24" customHeight="1">
      <c r="A8" s="321" t="s">
        <v>222</v>
      </c>
      <c r="B8" s="219"/>
      <c r="C8" s="219"/>
      <c r="D8" s="219"/>
      <c r="E8" s="219"/>
      <c r="F8" s="219"/>
      <c r="G8" s="126"/>
      <c r="H8" s="75"/>
      <c r="I8" s="76"/>
      <c r="J8" s="76"/>
      <c r="K8" s="647"/>
      <c r="L8" s="216"/>
      <c r="M8" s="76"/>
      <c r="N8" s="76"/>
      <c r="O8" s="76"/>
      <c r="P8" s="658"/>
      <c r="Q8" s="178"/>
    </row>
    <row r="9" spans="1:17" ht="24" customHeight="1">
      <c r="A9" s="593" t="s">
        <v>223</v>
      </c>
      <c r="B9" s="219"/>
      <c r="C9" s="219"/>
      <c r="D9" s="219"/>
      <c r="E9" s="219"/>
      <c r="F9" s="219"/>
      <c r="G9" s="126"/>
      <c r="H9" s="75"/>
      <c r="I9" s="76"/>
      <c r="J9" s="76"/>
      <c r="K9" s="647"/>
      <c r="L9" s="216"/>
      <c r="M9" s="76"/>
      <c r="N9" s="76"/>
      <c r="O9" s="76"/>
      <c r="P9" s="658"/>
      <c r="Q9" s="178"/>
    </row>
    <row r="10" spans="1:17" ht="24" customHeight="1">
      <c r="A10" s="320">
        <v>1</v>
      </c>
      <c r="B10" s="323" t="s">
        <v>242</v>
      </c>
      <c r="C10" s="582">
        <v>4864848</v>
      </c>
      <c r="D10" s="325" t="s">
        <v>12</v>
      </c>
      <c r="E10" s="324" t="s">
        <v>355</v>
      </c>
      <c r="F10" s="325">
        <v>1000</v>
      </c>
      <c r="G10" s="619">
        <v>928</v>
      </c>
      <c r="H10" s="620">
        <v>755</v>
      </c>
      <c r="I10" s="588">
        <f>G10-H10</f>
        <v>173</v>
      </c>
      <c r="J10" s="588">
        <f aca="true" t="shared" si="0" ref="J10:J33">$F10*I10</f>
        <v>173000</v>
      </c>
      <c r="K10" s="648">
        <f aca="true" t="shared" si="1" ref="K10:K33">J10/1000000</f>
        <v>0.173</v>
      </c>
      <c r="L10" s="619">
        <v>23078</v>
      </c>
      <c r="M10" s="620">
        <v>23053</v>
      </c>
      <c r="N10" s="588">
        <f>L10-M10</f>
        <v>25</v>
      </c>
      <c r="O10" s="588">
        <f aca="true" t="shared" si="2" ref="O10:O33">$F10*N10</f>
        <v>25000</v>
      </c>
      <c r="P10" s="659">
        <f aca="true" t="shared" si="3" ref="P10:P33">O10/1000000</f>
        <v>0.025</v>
      </c>
      <c r="Q10" s="178"/>
    </row>
    <row r="11" spans="1:17" ht="24" customHeight="1">
      <c r="A11" s="320">
        <v>2</v>
      </c>
      <c r="B11" s="323" t="s">
        <v>243</v>
      </c>
      <c r="C11" s="582">
        <v>4864849</v>
      </c>
      <c r="D11" s="325" t="s">
        <v>12</v>
      </c>
      <c r="E11" s="324" t="s">
        <v>355</v>
      </c>
      <c r="F11" s="325">
        <v>1000</v>
      </c>
      <c r="G11" s="619">
        <v>613</v>
      </c>
      <c r="H11" s="620">
        <v>508</v>
      </c>
      <c r="I11" s="588">
        <f>G11-H11</f>
        <v>105</v>
      </c>
      <c r="J11" s="588">
        <f t="shared" si="0"/>
        <v>105000</v>
      </c>
      <c r="K11" s="648">
        <f t="shared" si="1"/>
        <v>0.105</v>
      </c>
      <c r="L11" s="619">
        <v>25889</v>
      </c>
      <c r="M11" s="620">
        <v>25875</v>
      </c>
      <c r="N11" s="588">
        <f>L11-M11</f>
        <v>14</v>
      </c>
      <c r="O11" s="588">
        <f t="shared" si="2"/>
        <v>14000</v>
      </c>
      <c r="P11" s="659">
        <f t="shared" si="3"/>
        <v>0.014</v>
      </c>
      <c r="Q11" s="178"/>
    </row>
    <row r="12" spans="1:17" ht="24" customHeight="1">
      <c r="A12" s="320">
        <v>3</v>
      </c>
      <c r="B12" s="323" t="s">
        <v>224</v>
      </c>
      <c r="C12" s="582">
        <v>4864846</v>
      </c>
      <c r="D12" s="325" t="s">
        <v>12</v>
      </c>
      <c r="E12" s="324" t="s">
        <v>355</v>
      </c>
      <c r="F12" s="325">
        <v>1000</v>
      </c>
      <c r="G12" s="619">
        <v>1522</v>
      </c>
      <c r="H12" s="620">
        <v>1280</v>
      </c>
      <c r="I12" s="588">
        <f>G12-H12</f>
        <v>242</v>
      </c>
      <c r="J12" s="588">
        <f t="shared" si="0"/>
        <v>242000</v>
      </c>
      <c r="K12" s="648">
        <f t="shared" si="1"/>
        <v>0.242</v>
      </c>
      <c r="L12" s="619">
        <v>33708</v>
      </c>
      <c r="M12" s="620">
        <v>33688</v>
      </c>
      <c r="N12" s="588">
        <f>L12-M12</f>
        <v>20</v>
      </c>
      <c r="O12" s="588">
        <f t="shared" si="2"/>
        <v>20000</v>
      </c>
      <c r="P12" s="659">
        <f t="shared" si="3"/>
        <v>0.02</v>
      </c>
      <c r="Q12" s="178"/>
    </row>
    <row r="13" spans="1:17" ht="24" customHeight="1">
      <c r="A13" s="320">
        <v>4</v>
      </c>
      <c r="B13" s="323" t="s">
        <v>225</v>
      </c>
      <c r="C13" s="582">
        <v>4864847</v>
      </c>
      <c r="D13" s="325" t="s">
        <v>12</v>
      </c>
      <c r="E13" s="324" t="s">
        <v>355</v>
      </c>
      <c r="F13" s="325">
        <v>1000</v>
      </c>
      <c r="G13" s="619">
        <v>927</v>
      </c>
      <c r="H13" s="620">
        <v>941</v>
      </c>
      <c r="I13" s="588">
        <f>G13-H13</f>
        <v>-14</v>
      </c>
      <c r="J13" s="588">
        <f t="shared" si="0"/>
        <v>-14000</v>
      </c>
      <c r="K13" s="648">
        <f t="shared" si="1"/>
        <v>-0.014</v>
      </c>
      <c r="L13" s="619">
        <v>18339</v>
      </c>
      <c r="M13" s="620">
        <v>18339</v>
      </c>
      <c r="N13" s="588">
        <f>L13-M13</f>
        <v>0</v>
      </c>
      <c r="O13" s="588">
        <f t="shared" si="2"/>
        <v>0</v>
      </c>
      <c r="P13" s="659">
        <f t="shared" si="3"/>
        <v>0</v>
      </c>
      <c r="Q13" s="178"/>
    </row>
    <row r="14" spans="1:17" ht="24" customHeight="1">
      <c r="A14" s="320">
        <v>5</v>
      </c>
      <c r="B14" s="323" t="s">
        <v>226</v>
      </c>
      <c r="C14" s="582">
        <v>4864850</v>
      </c>
      <c r="D14" s="325" t="s">
        <v>12</v>
      </c>
      <c r="E14" s="324" t="s">
        <v>355</v>
      </c>
      <c r="F14" s="325">
        <v>1000</v>
      </c>
      <c r="G14" s="619">
        <v>3567</v>
      </c>
      <c r="H14" s="620">
        <v>3220</v>
      </c>
      <c r="I14" s="588">
        <f>G14-H14</f>
        <v>347</v>
      </c>
      <c r="J14" s="588">
        <f t="shared" si="0"/>
        <v>347000</v>
      </c>
      <c r="K14" s="648">
        <f t="shared" si="1"/>
        <v>0.347</v>
      </c>
      <c r="L14" s="619">
        <v>10167</v>
      </c>
      <c r="M14" s="620">
        <v>10167</v>
      </c>
      <c r="N14" s="588">
        <f>L14-M14</f>
        <v>0</v>
      </c>
      <c r="O14" s="588">
        <f t="shared" si="2"/>
        <v>0</v>
      </c>
      <c r="P14" s="659">
        <f t="shared" si="3"/>
        <v>0</v>
      </c>
      <c r="Q14" s="178"/>
    </row>
    <row r="15" spans="1:17" ht="24" customHeight="1">
      <c r="A15" s="591" t="s">
        <v>227</v>
      </c>
      <c r="B15" s="326"/>
      <c r="C15" s="583"/>
      <c r="D15" s="327"/>
      <c r="E15" s="326"/>
      <c r="F15" s="327"/>
      <c r="G15" s="589"/>
      <c r="H15" s="588"/>
      <c r="I15" s="588"/>
      <c r="J15" s="588"/>
      <c r="K15" s="648"/>
      <c r="L15" s="589"/>
      <c r="M15" s="588"/>
      <c r="N15" s="588"/>
      <c r="O15" s="588"/>
      <c r="P15" s="659"/>
      <c r="Q15" s="178"/>
    </row>
    <row r="16" spans="1:17" ht="24" customHeight="1">
      <c r="A16" s="592">
        <v>6</v>
      </c>
      <c r="B16" s="326" t="s">
        <v>244</v>
      </c>
      <c r="C16" s="583">
        <v>4864804</v>
      </c>
      <c r="D16" s="327" t="s">
        <v>12</v>
      </c>
      <c r="E16" s="324" t="s">
        <v>355</v>
      </c>
      <c r="F16" s="327">
        <v>100</v>
      </c>
      <c r="G16" s="619">
        <v>997370</v>
      </c>
      <c r="H16" s="620">
        <v>997697</v>
      </c>
      <c r="I16" s="588">
        <f>G16-H16</f>
        <v>-327</v>
      </c>
      <c r="J16" s="588">
        <f t="shared" si="0"/>
        <v>-32700</v>
      </c>
      <c r="K16" s="648">
        <f t="shared" si="1"/>
        <v>-0.0327</v>
      </c>
      <c r="L16" s="619">
        <v>999978</v>
      </c>
      <c r="M16" s="620">
        <v>999978</v>
      </c>
      <c r="N16" s="588">
        <f>L16-M16</f>
        <v>0</v>
      </c>
      <c r="O16" s="588">
        <f t="shared" si="2"/>
        <v>0</v>
      </c>
      <c r="P16" s="659">
        <f t="shared" si="3"/>
        <v>0</v>
      </c>
      <c r="Q16" s="178"/>
    </row>
    <row r="17" spans="1:17" ht="24" customHeight="1">
      <c r="A17" s="592">
        <v>7</v>
      </c>
      <c r="B17" s="326" t="s">
        <v>243</v>
      </c>
      <c r="C17" s="583">
        <v>4865163</v>
      </c>
      <c r="D17" s="327" t="s">
        <v>12</v>
      </c>
      <c r="E17" s="324" t="s">
        <v>355</v>
      </c>
      <c r="F17" s="327">
        <v>100</v>
      </c>
      <c r="G17" s="619">
        <v>996770</v>
      </c>
      <c r="H17" s="620">
        <v>996797</v>
      </c>
      <c r="I17" s="588">
        <f>G17-H17</f>
        <v>-27</v>
      </c>
      <c r="J17" s="588">
        <f t="shared" si="0"/>
        <v>-2700</v>
      </c>
      <c r="K17" s="648">
        <f t="shared" si="1"/>
        <v>-0.0027</v>
      </c>
      <c r="L17" s="619">
        <v>999920</v>
      </c>
      <c r="M17" s="620">
        <v>999920</v>
      </c>
      <c r="N17" s="588">
        <f>L17-M17</f>
        <v>0</v>
      </c>
      <c r="O17" s="588">
        <f t="shared" si="2"/>
        <v>0</v>
      </c>
      <c r="P17" s="659">
        <f t="shared" si="3"/>
        <v>0</v>
      </c>
      <c r="Q17" s="178"/>
    </row>
    <row r="18" spans="1:17" ht="24" customHeight="1">
      <c r="A18" s="328"/>
      <c r="B18" s="326"/>
      <c r="C18" s="583"/>
      <c r="D18" s="327"/>
      <c r="E18" s="105"/>
      <c r="F18" s="327"/>
      <c r="G18" s="216"/>
      <c r="H18" s="76"/>
      <c r="I18" s="76"/>
      <c r="J18" s="76"/>
      <c r="K18" s="647"/>
      <c r="L18" s="216"/>
      <c r="M18" s="76"/>
      <c r="N18" s="76"/>
      <c r="O18" s="76"/>
      <c r="P18" s="658"/>
      <c r="Q18" s="178"/>
    </row>
    <row r="19" spans="1:17" ht="24" customHeight="1">
      <c r="A19" s="328"/>
      <c r="B19" s="333" t="s">
        <v>238</v>
      </c>
      <c r="C19" s="584"/>
      <c r="D19" s="327"/>
      <c r="E19" s="326"/>
      <c r="F19" s="329"/>
      <c r="G19" s="216"/>
      <c r="H19" s="76"/>
      <c r="I19" s="76"/>
      <c r="J19" s="76"/>
      <c r="K19" s="649">
        <f>SUM(K10:K17)</f>
        <v>0.8176</v>
      </c>
      <c r="L19" s="576"/>
      <c r="M19" s="318"/>
      <c r="N19" s="318"/>
      <c r="O19" s="318"/>
      <c r="P19" s="660">
        <f>SUM(P10:P17)</f>
        <v>0.059</v>
      </c>
      <c r="Q19" s="178"/>
    </row>
    <row r="20" spans="1:17" ht="24" customHeight="1">
      <c r="A20" s="328"/>
      <c r="B20" s="218"/>
      <c r="C20" s="584"/>
      <c r="D20" s="327"/>
      <c r="E20" s="326"/>
      <c r="F20" s="329"/>
      <c r="G20" s="216"/>
      <c r="H20" s="76"/>
      <c r="I20" s="76"/>
      <c r="J20" s="76"/>
      <c r="K20" s="650"/>
      <c r="L20" s="216"/>
      <c r="M20" s="76"/>
      <c r="N20" s="76"/>
      <c r="O20" s="76"/>
      <c r="P20" s="661"/>
      <c r="Q20" s="178"/>
    </row>
    <row r="21" spans="1:17" ht="24" customHeight="1">
      <c r="A21" s="591" t="s">
        <v>228</v>
      </c>
      <c r="B21" s="219"/>
      <c r="C21" s="319"/>
      <c r="D21" s="329"/>
      <c r="E21" s="219"/>
      <c r="F21" s="329"/>
      <c r="G21" s="216"/>
      <c r="H21" s="76"/>
      <c r="I21" s="76"/>
      <c r="J21" s="76"/>
      <c r="K21" s="647"/>
      <c r="L21" s="216"/>
      <c r="M21" s="76"/>
      <c r="N21" s="76"/>
      <c r="O21" s="76"/>
      <c r="P21" s="658"/>
      <c r="Q21" s="178"/>
    </row>
    <row r="22" spans="1:17" ht="24" customHeight="1">
      <c r="A22" s="328"/>
      <c r="B22" s="219"/>
      <c r="C22" s="319"/>
      <c r="D22" s="329"/>
      <c r="E22" s="219"/>
      <c r="F22" s="329"/>
      <c r="G22" s="216"/>
      <c r="H22" s="76"/>
      <c r="I22" s="76"/>
      <c r="J22" s="76"/>
      <c r="K22" s="647"/>
      <c r="L22" s="216"/>
      <c r="M22" s="76"/>
      <c r="N22" s="76"/>
      <c r="O22" s="76"/>
      <c r="P22" s="658"/>
      <c r="Q22" s="178"/>
    </row>
    <row r="23" spans="1:17" ht="24" customHeight="1">
      <c r="A23" s="592">
        <v>8</v>
      </c>
      <c r="B23" s="105" t="s">
        <v>229</v>
      </c>
      <c r="C23" s="582">
        <v>4865065</v>
      </c>
      <c r="D23" s="355" t="s">
        <v>12</v>
      </c>
      <c r="E23" s="324" t="s">
        <v>355</v>
      </c>
      <c r="F23" s="325">
        <v>100</v>
      </c>
      <c r="G23" s="619">
        <v>3437</v>
      </c>
      <c r="H23" s="620">
        <v>3437</v>
      </c>
      <c r="I23" s="588">
        <f aca="true" t="shared" si="4" ref="I23:I29">G23-H23</f>
        <v>0</v>
      </c>
      <c r="J23" s="588">
        <f t="shared" si="0"/>
        <v>0</v>
      </c>
      <c r="K23" s="648">
        <f t="shared" si="1"/>
        <v>0</v>
      </c>
      <c r="L23" s="619">
        <v>34364</v>
      </c>
      <c r="M23" s="620">
        <v>34364</v>
      </c>
      <c r="N23" s="588">
        <f aca="true" t="shared" si="5" ref="N23:N29">L23-M23</f>
        <v>0</v>
      </c>
      <c r="O23" s="588">
        <f t="shared" si="2"/>
        <v>0</v>
      </c>
      <c r="P23" s="659">
        <f t="shared" si="3"/>
        <v>0</v>
      </c>
      <c r="Q23" s="178"/>
    </row>
    <row r="24" spans="1:17" ht="24" customHeight="1">
      <c r="A24" s="592">
        <v>9</v>
      </c>
      <c r="B24" s="219" t="s">
        <v>230</v>
      </c>
      <c r="C24" s="583">
        <v>4865066</v>
      </c>
      <c r="D24" s="329" t="s">
        <v>12</v>
      </c>
      <c r="E24" s="324" t="s">
        <v>355</v>
      </c>
      <c r="F24" s="327">
        <v>100</v>
      </c>
      <c r="G24" s="619">
        <v>45445</v>
      </c>
      <c r="H24" s="620">
        <v>45059</v>
      </c>
      <c r="I24" s="588">
        <f t="shared" si="4"/>
        <v>386</v>
      </c>
      <c r="J24" s="588">
        <f t="shared" si="0"/>
        <v>38600</v>
      </c>
      <c r="K24" s="648">
        <f t="shared" si="1"/>
        <v>0.0386</v>
      </c>
      <c r="L24" s="619">
        <v>71666</v>
      </c>
      <c r="M24" s="620">
        <v>71663</v>
      </c>
      <c r="N24" s="588">
        <f t="shared" si="5"/>
        <v>3</v>
      </c>
      <c r="O24" s="588">
        <f t="shared" si="2"/>
        <v>300</v>
      </c>
      <c r="P24" s="659">
        <f t="shared" si="3"/>
        <v>0.0003</v>
      </c>
      <c r="Q24" s="178"/>
    </row>
    <row r="25" spans="1:17" ht="24" customHeight="1">
      <c r="A25" s="592">
        <v>10</v>
      </c>
      <c r="B25" s="219" t="s">
        <v>231</v>
      </c>
      <c r="C25" s="583">
        <v>4865067</v>
      </c>
      <c r="D25" s="329" t="s">
        <v>12</v>
      </c>
      <c r="E25" s="324" t="s">
        <v>355</v>
      </c>
      <c r="F25" s="327">
        <v>100</v>
      </c>
      <c r="G25" s="619">
        <v>72403</v>
      </c>
      <c r="H25" s="620">
        <v>72215</v>
      </c>
      <c r="I25" s="588">
        <f t="shared" si="4"/>
        <v>188</v>
      </c>
      <c r="J25" s="588">
        <f t="shared" si="0"/>
        <v>18800</v>
      </c>
      <c r="K25" s="648">
        <f t="shared" si="1"/>
        <v>0.0188</v>
      </c>
      <c r="L25" s="619">
        <v>11074</v>
      </c>
      <c r="M25" s="620">
        <v>11074</v>
      </c>
      <c r="N25" s="588">
        <f t="shared" si="5"/>
        <v>0</v>
      </c>
      <c r="O25" s="588">
        <f t="shared" si="2"/>
        <v>0</v>
      </c>
      <c r="P25" s="659">
        <f t="shared" si="3"/>
        <v>0</v>
      </c>
      <c r="Q25" s="178"/>
    </row>
    <row r="26" spans="1:17" ht="24" customHeight="1">
      <c r="A26" s="592">
        <v>11</v>
      </c>
      <c r="B26" s="219" t="s">
        <v>232</v>
      </c>
      <c r="C26" s="583">
        <v>4865078</v>
      </c>
      <c r="D26" s="329" t="s">
        <v>12</v>
      </c>
      <c r="E26" s="324" t="s">
        <v>355</v>
      </c>
      <c r="F26" s="327">
        <v>100</v>
      </c>
      <c r="G26" s="619">
        <v>41394</v>
      </c>
      <c r="H26" s="620">
        <v>39763</v>
      </c>
      <c r="I26" s="588">
        <f t="shared" si="4"/>
        <v>1631</v>
      </c>
      <c r="J26" s="588">
        <f t="shared" si="0"/>
        <v>163100</v>
      </c>
      <c r="K26" s="648">
        <f t="shared" si="1"/>
        <v>0.1631</v>
      </c>
      <c r="L26" s="619">
        <v>59529</v>
      </c>
      <c r="M26" s="620">
        <v>59351</v>
      </c>
      <c r="N26" s="588">
        <f t="shared" si="5"/>
        <v>178</v>
      </c>
      <c r="O26" s="588">
        <f t="shared" si="2"/>
        <v>17800</v>
      </c>
      <c r="P26" s="659">
        <f t="shared" si="3"/>
        <v>0.0178</v>
      </c>
      <c r="Q26" s="178"/>
    </row>
    <row r="27" spans="1:17" ht="24" customHeight="1">
      <c r="A27" s="592">
        <v>12</v>
      </c>
      <c r="B27" s="219" t="s">
        <v>232</v>
      </c>
      <c r="C27" s="585">
        <v>4865079</v>
      </c>
      <c r="D27" s="494" t="s">
        <v>12</v>
      </c>
      <c r="E27" s="324" t="s">
        <v>355</v>
      </c>
      <c r="F27" s="330">
        <v>100</v>
      </c>
      <c r="G27" s="619">
        <v>999989</v>
      </c>
      <c r="H27" s="620">
        <v>999989</v>
      </c>
      <c r="I27" s="588">
        <f t="shared" si="4"/>
        <v>0</v>
      </c>
      <c r="J27" s="588">
        <f t="shared" si="0"/>
        <v>0</v>
      </c>
      <c r="K27" s="648">
        <f t="shared" si="1"/>
        <v>0</v>
      </c>
      <c r="L27" s="619">
        <v>20273</v>
      </c>
      <c r="M27" s="620">
        <v>20273</v>
      </c>
      <c r="N27" s="588">
        <f t="shared" si="5"/>
        <v>0</v>
      </c>
      <c r="O27" s="588">
        <f t="shared" si="2"/>
        <v>0</v>
      </c>
      <c r="P27" s="659">
        <f t="shared" si="3"/>
        <v>0</v>
      </c>
      <c r="Q27" s="178"/>
    </row>
    <row r="28" spans="1:17" ht="24" customHeight="1">
      <c r="A28" s="592">
        <v>13</v>
      </c>
      <c r="B28" s="219" t="s">
        <v>233</v>
      </c>
      <c r="C28" s="583">
        <v>4865080</v>
      </c>
      <c r="D28" s="329" t="s">
        <v>12</v>
      </c>
      <c r="E28" s="324" t="s">
        <v>355</v>
      </c>
      <c r="F28" s="327">
        <v>100</v>
      </c>
      <c r="G28" s="619">
        <v>81969</v>
      </c>
      <c r="H28" s="620">
        <v>81270</v>
      </c>
      <c r="I28" s="588">
        <f t="shared" si="4"/>
        <v>699</v>
      </c>
      <c r="J28" s="588">
        <f t="shared" si="0"/>
        <v>69900</v>
      </c>
      <c r="K28" s="648">
        <f t="shared" si="1"/>
        <v>0.0699</v>
      </c>
      <c r="L28" s="619">
        <v>58136</v>
      </c>
      <c r="M28" s="620">
        <v>58129</v>
      </c>
      <c r="N28" s="588">
        <f t="shared" si="5"/>
        <v>7</v>
      </c>
      <c r="O28" s="588">
        <f t="shared" si="2"/>
        <v>700</v>
      </c>
      <c r="P28" s="659">
        <f t="shared" si="3"/>
        <v>0.0007</v>
      </c>
      <c r="Q28" s="178"/>
    </row>
    <row r="29" spans="1:17" ht="24" customHeight="1">
      <c r="A29" s="320">
        <v>14</v>
      </c>
      <c r="B29" s="105" t="s">
        <v>233</v>
      </c>
      <c r="C29" s="582">
        <v>4865075</v>
      </c>
      <c r="D29" s="355" t="s">
        <v>12</v>
      </c>
      <c r="E29" s="324" t="s">
        <v>355</v>
      </c>
      <c r="F29" s="325">
        <v>100</v>
      </c>
      <c r="G29" s="619">
        <v>5267</v>
      </c>
      <c r="H29" s="620">
        <v>5076</v>
      </c>
      <c r="I29" s="588">
        <f t="shared" si="4"/>
        <v>191</v>
      </c>
      <c r="J29" s="588">
        <f t="shared" si="0"/>
        <v>19100</v>
      </c>
      <c r="K29" s="648">
        <f t="shared" si="1"/>
        <v>0.0191</v>
      </c>
      <c r="L29" s="619">
        <v>1759</v>
      </c>
      <c r="M29" s="620">
        <v>1677</v>
      </c>
      <c r="N29" s="588">
        <f t="shared" si="5"/>
        <v>82</v>
      </c>
      <c r="O29" s="588">
        <f t="shared" si="2"/>
        <v>8200</v>
      </c>
      <c r="P29" s="659">
        <f t="shared" si="3"/>
        <v>0.0082</v>
      </c>
      <c r="Q29" s="605"/>
    </row>
    <row r="30" spans="1:17" ht="24" customHeight="1">
      <c r="A30" s="591" t="s">
        <v>234</v>
      </c>
      <c r="B30" s="218"/>
      <c r="C30" s="586"/>
      <c r="D30" s="218"/>
      <c r="E30" s="219"/>
      <c r="F30" s="327"/>
      <c r="G30" s="589"/>
      <c r="H30" s="588"/>
      <c r="I30" s="588"/>
      <c r="J30" s="588"/>
      <c r="K30" s="651">
        <f>SUM(K23:K28)</f>
        <v>0.2904</v>
      </c>
      <c r="L30" s="589"/>
      <c r="M30" s="588"/>
      <c r="N30" s="588"/>
      <c r="O30" s="588"/>
      <c r="P30" s="662">
        <f>SUM(P23:P28)</f>
        <v>0.0188</v>
      </c>
      <c r="Q30" s="178"/>
    </row>
    <row r="31" spans="1:17" ht="24" customHeight="1">
      <c r="A31" s="595" t="s">
        <v>240</v>
      </c>
      <c r="B31" s="218"/>
      <c r="C31" s="586"/>
      <c r="D31" s="218"/>
      <c r="E31" s="219"/>
      <c r="F31" s="327"/>
      <c r="G31" s="589"/>
      <c r="H31" s="588"/>
      <c r="I31" s="588"/>
      <c r="J31" s="588"/>
      <c r="K31" s="651"/>
      <c r="L31" s="589"/>
      <c r="M31" s="588"/>
      <c r="N31" s="588"/>
      <c r="O31" s="588"/>
      <c r="P31" s="662"/>
      <c r="Q31" s="178"/>
    </row>
    <row r="32" spans="1:17" ht="24" customHeight="1">
      <c r="A32" s="321" t="s">
        <v>235</v>
      </c>
      <c r="B32" s="219"/>
      <c r="C32" s="587"/>
      <c r="D32" s="219"/>
      <c r="E32" s="219"/>
      <c r="F32" s="329"/>
      <c r="G32" s="589"/>
      <c r="H32" s="588"/>
      <c r="I32" s="588"/>
      <c r="J32" s="588"/>
      <c r="K32" s="648"/>
      <c r="L32" s="589"/>
      <c r="M32" s="588"/>
      <c r="N32" s="588"/>
      <c r="O32" s="588"/>
      <c r="P32" s="659"/>
      <c r="Q32" s="178"/>
    </row>
    <row r="33" spans="1:17" ht="24" customHeight="1">
      <c r="A33" s="592">
        <v>15</v>
      </c>
      <c r="B33" s="332" t="s">
        <v>236</v>
      </c>
      <c r="C33" s="586">
        <v>4902545</v>
      </c>
      <c r="D33" s="327" t="s">
        <v>12</v>
      </c>
      <c r="E33" s="324" t="s">
        <v>355</v>
      </c>
      <c r="F33" s="327">
        <v>50</v>
      </c>
      <c r="G33" s="619">
        <v>0</v>
      </c>
      <c r="H33" s="620">
        <v>0</v>
      </c>
      <c r="I33" s="588">
        <f>G33-H33</f>
        <v>0</v>
      </c>
      <c r="J33" s="588">
        <f t="shared" si="0"/>
        <v>0</v>
      </c>
      <c r="K33" s="648">
        <f t="shared" si="1"/>
        <v>0</v>
      </c>
      <c r="L33" s="619">
        <v>0</v>
      </c>
      <c r="M33" s="620">
        <v>0</v>
      </c>
      <c r="N33" s="588">
        <f>L33-M33</f>
        <v>0</v>
      </c>
      <c r="O33" s="588">
        <f t="shared" si="2"/>
        <v>0</v>
      </c>
      <c r="P33" s="659">
        <f t="shared" si="3"/>
        <v>0</v>
      </c>
      <c r="Q33" s="178"/>
    </row>
    <row r="34" spans="1:17" ht="24" customHeight="1">
      <c r="A34" s="591" t="s">
        <v>237</v>
      </c>
      <c r="B34" s="218"/>
      <c r="C34" s="331"/>
      <c r="D34" s="332"/>
      <c r="E34" s="105"/>
      <c r="F34" s="327"/>
      <c r="G34" s="126"/>
      <c r="H34" s="76"/>
      <c r="I34" s="76"/>
      <c r="J34" s="76"/>
      <c r="K34" s="649">
        <f>SUM(K33)</f>
        <v>0</v>
      </c>
      <c r="L34" s="216"/>
      <c r="M34" s="76"/>
      <c r="N34" s="76"/>
      <c r="O34" s="76"/>
      <c r="P34" s="660">
        <f>SUM(P33)</f>
        <v>0</v>
      </c>
      <c r="Q34" s="178"/>
    </row>
    <row r="35" spans="1:17" ht="19.5" customHeight="1" thickBot="1">
      <c r="A35" s="80"/>
      <c r="B35" s="81"/>
      <c r="C35" s="82"/>
      <c r="D35" s="83"/>
      <c r="E35" s="84"/>
      <c r="F35" s="84"/>
      <c r="G35" s="85"/>
      <c r="H35" s="86"/>
      <c r="I35" s="86"/>
      <c r="J35" s="86"/>
      <c r="K35" s="652"/>
      <c r="L35" s="523"/>
      <c r="M35" s="86"/>
      <c r="N35" s="86"/>
      <c r="O35" s="86"/>
      <c r="P35" s="663"/>
      <c r="Q35" s="179"/>
    </row>
    <row r="36" spans="1:16" ht="13.5" thickTop="1">
      <c r="A36" s="79"/>
      <c r="B36" s="92"/>
      <c r="C36" s="71"/>
      <c r="D36" s="73"/>
      <c r="E36" s="72"/>
      <c r="F36" s="72"/>
      <c r="G36" s="93"/>
      <c r="H36" s="75"/>
      <c r="I36" s="76"/>
      <c r="J36" s="76"/>
      <c r="K36" s="647"/>
      <c r="L36" s="75"/>
      <c r="M36" s="75"/>
      <c r="N36" s="76"/>
      <c r="O36" s="76"/>
      <c r="P36" s="664"/>
    </row>
    <row r="37" spans="1:16" ht="12.75">
      <c r="A37" s="79"/>
      <c r="B37" s="92"/>
      <c r="C37" s="71"/>
      <c r="D37" s="73"/>
      <c r="E37" s="72"/>
      <c r="F37" s="72"/>
      <c r="G37" s="93"/>
      <c r="H37" s="75"/>
      <c r="I37" s="76"/>
      <c r="J37" s="76"/>
      <c r="K37" s="647"/>
      <c r="L37" s="75"/>
      <c r="M37" s="75"/>
      <c r="N37" s="76"/>
      <c r="O37" s="76"/>
      <c r="P37" s="664"/>
    </row>
    <row r="38" spans="1:16" ht="12.75">
      <c r="A38" s="75"/>
      <c r="B38" s="87"/>
      <c r="C38" s="87"/>
      <c r="D38" s="87"/>
      <c r="E38" s="87"/>
      <c r="F38" s="87"/>
      <c r="G38" s="87"/>
      <c r="H38" s="87"/>
      <c r="I38" s="87"/>
      <c r="J38" s="87"/>
      <c r="K38" s="653"/>
      <c r="L38" s="87"/>
      <c r="M38" s="87"/>
      <c r="N38" s="87"/>
      <c r="O38" s="87"/>
      <c r="P38" s="665"/>
    </row>
    <row r="39" spans="1:16" ht="20.25">
      <c r="A39" s="197"/>
      <c r="B39" s="333" t="s">
        <v>234</v>
      </c>
      <c r="C39" s="334"/>
      <c r="D39" s="334"/>
      <c r="E39" s="334"/>
      <c r="F39" s="334"/>
      <c r="G39" s="334"/>
      <c r="H39" s="334"/>
      <c r="I39" s="334"/>
      <c r="J39" s="334"/>
      <c r="K39" s="649">
        <f>K30-K34</f>
        <v>0.2904</v>
      </c>
      <c r="L39" s="217"/>
      <c r="M39" s="217"/>
      <c r="N39" s="217"/>
      <c r="O39" s="217"/>
      <c r="P39" s="783">
        <f>P30-P34</f>
        <v>0.0188</v>
      </c>
    </row>
    <row r="40" spans="1:16" ht="20.25">
      <c r="A40" s="157"/>
      <c r="B40" s="333" t="s">
        <v>238</v>
      </c>
      <c r="C40" s="319"/>
      <c r="D40" s="319"/>
      <c r="E40" s="319"/>
      <c r="F40" s="319"/>
      <c r="G40" s="319"/>
      <c r="H40" s="319"/>
      <c r="I40" s="319"/>
      <c r="J40" s="319"/>
      <c r="K40" s="649">
        <f>K19</f>
        <v>0.8176</v>
      </c>
      <c r="L40" s="217"/>
      <c r="M40" s="217"/>
      <c r="N40" s="217"/>
      <c r="O40" s="217"/>
      <c r="P40" s="666">
        <f>P19</f>
        <v>0.059</v>
      </c>
    </row>
    <row r="41" spans="1:16" ht="18">
      <c r="A41" s="157"/>
      <c r="B41" s="219"/>
      <c r="C41" s="90"/>
      <c r="D41" s="90"/>
      <c r="E41" s="90"/>
      <c r="F41" s="90"/>
      <c r="G41" s="90"/>
      <c r="H41" s="90"/>
      <c r="I41" s="90"/>
      <c r="J41" s="90"/>
      <c r="K41" s="654"/>
      <c r="L41" s="58"/>
      <c r="M41" s="58"/>
      <c r="N41" s="58"/>
      <c r="O41" s="784"/>
      <c r="P41" s="667"/>
    </row>
    <row r="42" spans="1:16" ht="18">
      <c r="A42" s="157"/>
      <c r="B42" s="219"/>
      <c r="C42" s="90"/>
      <c r="D42" s="90"/>
      <c r="E42" s="90"/>
      <c r="F42" s="90"/>
      <c r="G42" s="90"/>
      <c r="H42" s="90"/>
      <c r="I42" s="90"/>
      <c r="J42" s="90"/>
      <c r="K42" s="654"/>
      <c r="L42" s="58"/>
      <c r="M42" s="58"/>
      <c r="N42" s="58"/>
      <c r="O42" s="58"/>
      <c r="P42" s="667"/>
    </row>
    <row r="43" spans="1:16" ht="23.25">
      <c r="A43" s="157"/>
      <c r="B43" s="335" t="s">
        <v>241</v>
      </c>
      <c r="C43" s="336"/>
      <c r="D43" s="337"/>
      <c r="E43" s="337"/>
      <c r="F43" s="337"/>
      <c r="G43" s="337"/>
      <c r="H43" s="337"/>
      <c r="I43" s="337"/>
      <c r="J43" s="337"/>
      <c r="K43" s="655">
        <f>SUM(K39:K42)</f>
        <v>1.108</v>
      </c>
      <c r="L43" s="338"/>
      <c r="M43" s="338"/>
      <c r="N43" s="338"/>
      <c r="O43" s="338"/>
      <c r="P43" s="668">
        <f>SUM(P39:P42)</f>
        <v>0.0778</v>
      </c>
    </row>
    <row r="44" ht="12.75">
      <c r="K44" s="656"/>
    </row>
    <row r="45" ht="13.5" thickBot="1">
      <c r="K45" s="656"/>
    </row>
    <row r="46" spans="1:17" ht="12.75">
      <c r="A46" s="267"/>
      <c r="B46" s="268"/>
      <c r="C46" s="268"/>
      <c r="D46" s="268"/>
      <c r="E46" s="268"/>
      <c r="F46" s="268"/>
      <c r="G46" s="268"/>
      <c r="H46" s="54"/>
      <c r="I46" s="54"/>
      <c r="J46" s="54"/>
      <c r="K46" s="54"/>
      <c r="L46" s="54"/>
      <c r="M46" s="54"/>
      <c r="N46" s="54"/>
      <c r="O46" s="54"/>
      <c r="P46" s="54"/>
      <c r="Q46" s="55"/>
    </row>
    <row r="47" spans="1:17" ht="23.25">
      <c r="A47" s="275" t="s">
        <v>336</v>
      </c>
      <c r="B47" s="259"/>
      <c r="C47" s="259"/>
      <c r="D47" s="259"/>
      <c r="E47" s="259"/>
      <c r="F47" s="259"/>
      <c r="G47" s="259"/>
      <c r="H47" s="19"/>
      <c r="I47" s="19"/>
      <c r="J47" s="19"/>
      <c r="K47" s="19"/>
      <c r="L47" s="19"/>
      <c r="M47" s="19"/>
      <c r="N47" s="19"/>
      <c r="O47" s="19"/>
      <c r="P47" s="19"/>
      <c r="Q47" s="56"/>
    </row>
    <row r="48" spans="1:17" ht="12.75">
      <c r="A48" s="269"/>
      <c r="B48" s="259"/>
      <c r="C48" s="259"/>
      <c r="D48" s="259"/>
      <c r="E48" s="259"/>
      <c r="F48" s="259"/>
      <c r="G48" s="259"/>
      <c r="H48" s="19"/>
      <c r="I48" s="19"/>
      <c r="J48" s="19"/>
      <c r="K48" s="19"/>
      <c r="L48" s="19"/>
      <c r="M48" s="19"/>
      <c r="N48" s="19"/>
      <c r="O48" s="19"/>
      <c r="P48" s="19"/>
      <c r="Q48" s="56"/>
    </row>
    <row r="49" spans="1:17" ht="18">
      <c r="A49" s="270"/>
      <c r="B49" s="271"/>
      <c r="C49" s="271"/>
      <c r="D49" s="271"/>
      <c r="E49" s="271"/>
      <c r="F49" s="271"/>
      <c r="G49" s="271"/>
      <c r="H49" s="19"/>
      <c r="I49" s="19"/>
      <c r="J49" s="281"/>
      <c r="K49" s="580" t="s">
        <v>348</v>
      </c>
      <c r="L49" s="19"/>
      <c r="M49" s="19"/>
      <c r="N49" s="19"/>
      <c r="O49" s="19"/>
      <c r="P49" s="581" t="s">
        <v>349</v>
      </c>
      <c r="Q49" s="56"/>
    </row>
    <row r="50" spans="1:17" ht="12.75">
      <c r="A50" s="272"/>
      <c r="B50" s="157"/>
      <c r="C50" s="157"/>
      <c r="D50" s="157"/>
      <c r="E50" s="157"/>
      <c r="F50" s="157"/>
      <c r="G50" s="157"/>
      <c r="H50" s="19"/>
      <c r="I50" s="19"/>
      <c r="J50" s="19"/>
      <c r="K50" s="19"/>
      <c r="L50" s="19"/>
      <c r="M50" s="19"/>
      <c r="N50" s="19"/>
      <c r="O50" s="19"/>
      <c r="P50" s="19"/>
      <c r="Q50" s="56"/>
    </row>
    <row r="51" spans="1:17" ht="12.75">
      <c r="A51" s="272"/>
      <c r="B51" s="157"/>
      <c r="C51" s="157"/>
      <c r="D51" s="157"/>
      <c r="E51" s="157"/>
      <c r="F51" s="157"/>
      <c r="G51" s="157"/>
      <c r="H51" s="19"/>
      <c r="I51" s="19"/>
      <c r="J51" s="19"/>
      <c r="K51" s="19"/>
      <c r="L51" s="19"/>
      <c r="M51" s="19"/>
      <c r="N51" s="19"/>
      <c r="O51" s="19"/>
      <c r="P51" s="19"/>
      <c r="Q51" s="56"/>
    </row>
    <row r="52" spans="1:17" ht="23.25">
      <c r="A52" s="275" t="s">
        <v>339</v>
      </c>
      <c r="B52" s="260"/>
      <c r="C52" s="260"/>
      <c r="D52" s="261"/>
      <c r="E52" s="261"/>
      <c r="F52" s="262"/>
      <c r="G52" s="261"/>
      <c r="H52" s="19"/>
      <c r="I52" s="19"/>
      <c r="J52" s="19"/>
      <c r="K52" s="602">
        <f>K43</f>
        <v>1.108</v>
      </c>
      <c r="L52" s="271" t="s">
        <v>337</v>
      </c>
      <c r="M52" s="19"/>
      <c r="N52" s="19"/>
      <c r="O52" s="19"/>
      <c r="P52" s="602">
        <f>P43</f>
        <v>0.0778</v>
      </c>
      <c r="Q52" s="340" t="s">
        <v>337</v>
      </c>
    </row>
    <row r="53" spans="1:17" ht="23.25">
      <c r="A53" s="578"/>
      <c r="B53" s="263"/>
      <c r="C53" s="263"/>
      <c r="D53" s="259"/>
      <c r="E53" s="259"/>
      <c r="F53" s="264"/>
      <c r="G53" s="259"/>
      <c r="H53" s="19"/>
      <c r="I53" s="19"/>
      <c r="J53" s="19"/>
      <c r="K53" s="338"/>
      <c r="L53" s="286"/>
      <c r="M53" s="19"/>
      <c r="N53" s="19"/>
      <c r="O53" s="19"/>
      <c r="P53" s="338"/>
      <c r="Q53" s="341"/>
    </row>
    <row r="54" spans="1:17" ht="23.25">
      <c r="A54" s="579" t="s">
        <v>338</v>
      </c>
      <c r="B54" s="265"/>
      <c r="C54" s="48"/>
      <c r="D54" s="259"/>
      <c r="E54" s="259"/>
      <c r="F54" s="266"/>
      <c r="G54" s="261"/>
      <c r="H54" s="19"/>
      <c r="I54" s="19"/>
      <c r="J54" s="19"/>
      <c r="K54" s="602">
        <f>'STEPPED UP GENCO'!K47</f>
        <v>0.0041488208</v>
      </c>
      <c r="L54" s="271" t="s">
        <v>337</v>
      </c>
      <c r="M54" s="19"/>
      <c r="N54" s="19"/>
      <c r="O54" s="19"/>
      <c r="P54" s="602">
        <f>'STEPPED UP GENCO'!P47</f>
        <v>-0.0678249536</v>
      </c>
      <c r="Q54" s="340" t="s">
        <v>337</v>
      </c>
    </row>
    <row r="55" spans="1:17" ht="6.75" customHeight="1">
      <c r="A55" s="273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56"/>
    </row>
    <row r="56" spans="1:17" ht="6.75" customHeight="1">
      <c r="A56" s="27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6"/>
    </row>
    <row r="57" spans="1:17" ht="6.75" customHeight="1">
      <c r="A57" s="273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6"/>
    </row>
    <row r="58" spans="1:17" ht="23.25" customHeight="1">
      <c r="A58" s="273"/>
      <c r="B58" s="19"/>
      <c r="C58" s="19"/>
      <c r="D58" s="19"/>
      <c r="E58" s="19"/>
      <c r="F58" s="19"/>
      <c r="G58" s="19"/>
      <c r="H58" s="260"/>
      <c r="I58" s="260"/>
      <c r="J58" s="596" t="s">
        <v>340</v>
      </c>
      <c r="K58" s="602">
        <f>SUM(K52:K57)</f>
        <v>1.1121488208</v>
      </c>
      <c r="L58" s="287" t="s">
        <v>337</v>
      </c>
      <c r="M58" s="339"/>
      <c r="N58" s="339"/>
      <c r="O58" s="339"/>
      <c r="P58" s="602">
        <f>SUM(P52:P57)</f>
        <v>0.009975046399999993</v>
      </c>
      <c r="Q58" s="287" t="s">
        <v>337</v>
      </c>
    </row>
    <row r="59" spans="1:17" ht="13.5" thickBot="1">
      <c r="A59" s="274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184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65" zoomScaleNormal="85" zoomScaleSheetLayoutView="65" zoomScalePageLayoutView="0" workbookViewId="0" topLeftCell="A17">
      <selection activeCell="Y34" sqref="Y34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245</v>
      </c>
    </row>
    <row r="2" spans="1:17" ht="16.5" customHeight="1">
      <c r="A2" s="375" t="s">
        <v>246</v>
      </c>
      <c r="P2" s="516" t="str">
        <f>NDPL!Q1</f>
        <v>NOVEMBER-2013</v>
      </c>
      <c r="Q2" s="573"/>
    </row>
    <row r="3" spans="1:8" ht="23.25">
      <c r="A3" s="220" t="s">
        <v>294</v>
      </c>
      <c r="H3" s="4"/>
    </row>
    <row r="4" spans="1:16" ht="24" thickBot="1">
      <c r="A4" s="3"/>
      <c r="G4" s="19"/>
      <c r="H4" s="19"/>
      <c r="I4" s="53" t="s">
        <v>407</v>
      </c>
      <c r="J4" s="19"/>
      <c r="K4" s="19"/>
      <c r="L4" s="19"/>
      <c r="M4" s="19"/>
      <c r="N4" s="53" t="s">
        <v>408</v>
      </c>
      <c r="O4" s="19"/>
      <c r="P4" s="19"/>
    </row>
    <row r="5" spans="1:17" ht="43.5" customHeight="1" thickBot="1" thickTop="1">
      <c r="A5" s="96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7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7" t="s">
        <v>6</v>
      </c>
      <c r="Q5" s="37" t="s">
        <v>318</v>
      </c>
    </row>
    <row r="6" ht="14.25" thickBot="1" thickTop="1"/>
    <row r="7" spans="1:17" ht="19.5" customHeight="1" thickTop="1">
      <c r="A7" s="356"/>
      <c r="B7" s="357" t="s">
        <v>260</v>
      </c>
      <c r="C7" s="358"/>
      <c r="D7" s="358"/>
      <c r="E7" s="358"/>
      <c r="F7" s="359"/>
      <c r="G7" s="115"/>
      <c r="H7" s="108"/>
      <c r="I7" s="108"/>
      <c r="J7" s="108"/>
      <c r="K7" s="111"/>
      <c r="L7" s="117"/>
      <c r="M7" s="25"/>
      <c r="N7" s="25"/>
      <c r="O7" s="25"/>
      <c r="P7" s="33"/>
      <c r="Q7" s="177"/>
    </row>
    <row r="8" spans="1:17" ht="19.5" customHeight="1">
      <c r="A8" s="320"/>
      <c r="B8" s="360" t="s">
        <v>261</v>
      </c>
      <c r="C8" s="361"/>
      <c r="D8" s="361"/>
      <c r="E8" s="361"/>
      <c r="F8" s="362"/>
      <c r="G8" s="41"/>
      <c r="H8" s="47"/>
      <c r="I8" s="47"/>
      <c r="J8" s="47"/>
      <c r="K8" s="45"/>
      <c r="L8" s="118"/>
      <c r="M8" s="19"/>
      <c r="N8" s="19"/>
      <c r="O8" s="19"/>
      <c r="P8" s="119"/>
      <c r="Q8" s="178"/>
    </row>
    <row r="9" spans="1:17" ht="19.5" customHeight="1">
      <c r="A9" s="320">
        <v>1</v>
      </c>
      <c r="B9" s="363" t="s">
        <v>262</v>
      </c>
      <c r="C9" s="361">
        <v>4864796</v>
      </c>
      <c r="D9" s="346" t="s">
        <v>12</v>
      </c>
      <c r="E9" s="113" t="s">
        <v>355</v>
      </c>
      <c r="F9" s="362">
        <v>100</v>
      </c>
      <c r="G9" s="619">
        <v>44325</v>
      </c>
      <c r="H9" s="620">
        <v>46716</v>
      </c>
      <c r="I9" s="368">
        <f>G9-H9</f>
        <v>-2391</v>
      </c>
      <c r="J9" s="368">
        <f>$F9*I9</f>
        <v>-239100</v>
      </c>
      <c r="K9" s="369">
        <f>J9/1000000</f>
        <v>-0.2391</v>
      </c>
      <c r="L9" s="619">
        <v>79296</v>
      </c>
      <c r="M9" s="620">
        <v>79296</v>
      </c>
      <c r="N9" s="368">
        <f>L9-M9</f>
        <v>0</v>
      </c>
      <c r="O9" s="368">
        <f>$F9*N9</f>
        <v>0</v>
      </c>
      <c r="P9" s="369">
        <f>O9/1000000</f>
        <v>0</v>
      </c>
      <c r="Q9" s="178"/>
    </row>
    <row r="10" spans="1:17" ht="19.5" customHeight="1">
      <c r="A10" s="320">
        <v>2</v>
      </c>
      <c r="B10" s="363" t="s">
        <v>263</v>
      </c>
      <c r="C10" s="361">
        <v>4864797</v>
      </c>
      <c r="D10" s="346" t="s">
        <v>12</v>
      </c>
      <c r="E10" s="113" t="s">
        <v>355</v>
      </c>
      <c r="F10" s="362">
        <v>100</v>
      </c>
      <c r="G10" s="619">
        <v>996916</v>
      </c>
      <c r="H10" s="620">
        <v>994337</v>
      </c>
      <c r="I10" s="368">
        <f>G10-H10</f>
        <v>2579</v>
      </c>
      <c r="J10" s="368">
        <f>$F10*I10</f>
        <v>257900</v>
      </c>
      <c r="K10" s="369">
        <f>J10/1000000</f>
        <v>0.2579</v>
      </c>
      <c r="L10" s="619">
        <v>999177</v>
      </c>
      <c r="M10" s="620">
        <v>999177</v>
      </c>
      <c r="N10" s="368">
        <f>L10-M10</f>
        <v>0</v>
      </c>
      <c r="O10" s="368">
        <f>$F10*N10</f>
        <v>0</v>
      </c>
      <c r="P10" s="369">
        <f>O10/1000000</f>
        <v>0</v>
      </c>
      <c r="Q10" s="178"/>
    </row>
    <row r="11" spans="1:17" ht="19.5" customHeight="1">
      <c r="A11" s="320">
        <v>3</v>
      </c>
      <c r="B11" s="363" t="s">
        <v>264</v>
      </c>
      <c r="C11" s="361">
        <v>4864818</v>
      </c>
      <c r="D11" s="346" t="s">
        <v>12</v>
      </c>
      <c r="E11" s="113" t="s">
        <v>355</v>
      </c>
      <c r="F11" s="362">
        <v>100</v>
      </c>
      <c r="G11" s="619">
        <v>242401</v>
      </c>
      <c r="H11" s="620">
        <v>229691</v>
      </c>
      <c r="I11" s="368">
        <f>G11-H11</f>
        <v>12710</v>
      </c>
      <c r="J11" s="368">
        <f>$F11*I11</f>
        <v>1271000</v>
      </c>
      <c r="K11" s="369">
        <f>J11/1000000</f>
        <v>1.271</v>
      </c>
      <c r="L11" s="619">
        <v>98151</v>
      </c>
      <c r="M11" s="620">
        <v>98151</v>
      </c>
      <c r="N11" s="368">
        <f>L11-M11</f>
        <v>0</v>
      </c>
      <c r="O11" s="368">
        <f>$F11*N11</f>
        <v>0</v>
      </c>
      <c r="P11" s="369">
        <f>O11/1000000</f>
        <v>0</v>
      </c>
      <c r="Q11" s="178"/>
    </row>
    <row r="12" spans="1:17" ht="19.5" customHeight="1">
      <c r="A12" s="320">
        <v>4</v>
      </c>
      <c r="B12" s="363" t="s">
        <v>265</v>
      </c>
      <c r="C12" s="361">
        <v>4864842</v>
      </c>
      <c r="D12" s="346" t="s">
        <v>12</v>
      </c>
      <c r="E12" s="113" t="s">
        <v>355</v>
      </c>
      <c r="F12" s="701">
        <v>937.5</v>
      </c>
      <c r="G12" s="619">
        <v>29701</v>
      </c>
      <c r="H12" s="620">
        <v>28558</v>
      </c>
      <c r="I12" s="368">
        <f>G12-H12</f>
        <v>1143</v>
      </c>
      <c r="J12" s="368">
        <f>$F12*I12</f>
        <v>1071562.5</v>
      </c>
      <c r="K12" s="369">
        <f>J12/1000000</f>
        <v>1.0715625</v>
      </c>
      <c r="L12" s="619">
        <v>18447</v>
      </c>
      <c r="M12" s="620">
        <v>18447</v>
      </c>
      <c r="N12" s="368">
        <f>L12-M12</f>
        <v>0</v>
      </c>
      <c r="O12" s="368">
        <f>$F12*N12</f>
        <v>0</v>
      </c>
      <c r="P12" s="369">
        <f>O12/1000000</f>
        <v>0</v>
      </c>
      <c r="Q12" s="605"/>
    </row>
    <row r="13" spans="1:17" ht="19.5" customHeight="1">
      <c r="A13" s="320"/>
      <c r="B13" s="360" t="s">
        <v>266</v>
      </c>
      <c r="C13" s="361"/>
      <c r="D13" s="346"/>
      <c r="E13" s="101"/>
      <c r="F13" s="362"/>
      <c r="G13" s="322"/>
      <c r="H13" s="353"/>
      <c r="I13" s="353"/>
      <c r="J13" s="353"/>
      <c r="K13" s="370"/>
      <c r="L13" s="376"/>
      <c r="M13" s="377"/>
      <c r="N13" s="377"/>
      <c r="O13" s="377"/>
      <c r="P13" s="378"/>
      <c r="Q13" s="178"/>
    </row>
    <row r="14" spans="1:17" ht="19.5" customHeight="1">
      <c r="A14" s="320"/>
      <c r="B14" s="360"/>
      <c r="C14" s="361"/>
      <c r="D14" s="346"/>
      <c r="E14" s="101"/>
      <c r="F14" s="362"/>
      <c r="G14" s="322"/>
      <c r="H14" s="353"/>
      <c r="I14" s="353"/>
      <c r="J14" s="353"/>
      <c r="K14" s="370"/>
      <c r="L14" s="376"/>
      <c r="M14" s="377"/>
      <c r="N14" s="377"/>
      <c r="O14" s="377"/>
      <c r="P14" s="378"/>
      <c r="Q14" s="178"/>
    </row>
    <row r="15" spans="1:17" ht="19.5" customHeight="1">
      <c r="A15" s="320">
        <v>5</v>
      </c>
      <c r="B15" s="363" t="s">
        <v>267</v>
      </c>
      <c r="C15" s="361">
        <v>4864880</v>
      </c>
      <c r="D15" s="346" t="s">
        <v>12</v>
      </c>
      <c r="E15" s="113" t="s">
        <v>355</v>
      </c>
      <c r="F15" s="362">
        <v>-500</v>
      </c>
      <c r="G15" s="619">
        <v>985970</v>
      </c>
      <c r="H15" s="620">
        <v>987423</v>
      </c>
      <c r="I15" s="368">
        <f>G15-H15</f>
        <v>-1453</v>
      </c>
      <c r="J15" s="368">
        <f>$F15*I15</f>
        <v>726500</v>
      </c>
      <c r="K15" s="369">
        <f>J15/1000000</f>
        <v>0.7265</v>
      </c>
      <c r="L15" s="619">
        <v>925449</v>
      </c>
      <c r="M15" s="620">
        <v>925450</v>
      </c>
      <c r="N15" s="368">
        <f>L15-M15</f>
        <v>-1</v>
      </c>
      <c r="O15" s="368">
        <f>$F15*N15</f>
        <v>500</v>
      </c>
      <c r="P15" s="369">
        <f>O15/1000000</f>
        <v>0.0005</v>
      </c>
      <c r="Q15" s="178"/>
    </row>
    <row r="16" spans="1:17" ht="19.5" customHeight="1">
      <c r="A16" s="320">
        <v>6</v>
      </c>
      <c r="B16" s="363" t="s">
        <v>268</v>
      </c>
      <c r="C16" s="361">
        <v>4864881</v>
      </c>
      <c r="D16" s="346" t="s">
        <v>12</v>
      </c>
      <c r="E16" s="113" t="s">
        <v>355</v>
      </c>
      <c r="F16" s="362">
        <v>-500</v>
      </c>
      <c r="G16" s="619">
        <v>989674</v>
      </c>
      <c r="H16" s="620">
        <v>989806</v>
      </c>
      <c r="I16" s="368">
        <f>G16-H16</f>
        <v>-132</v>
      </c>
      <c r="J16" s="368">
        <f>$F16*I16</f>
        <v>66000</v>
      </c>
      <c r="K16" s="369">
        <f>J16/1000000</f>
        <v>0.066</v>
      </c>
      <c r="L16" s="619">
        <v>980901</v>
      </c>
      <c r="M16" s="620">
        <v>981061</v>
      </c>
      <c r="N16" s="368">
        <f>L16-M16</f>
        <v>-160</v>
      </c>
      <c r="O16" s="368">
        <f>$F16*N16</f>
        <v>80000</v>
      </c>
      <c r="P16" s="369">
        <f>O16/1000000</f>
        <v>0.08</v>
      </c>
      <c r="Q16" s="178"/>
    </row>
    <row r="17" spans="1:17" ht="19.5" customHeight="1">
      <c r="A17" s="320">
        <v>7</v>
      </c>
      <c r="B17" s="363" t="s">
        <v>283</v>
      </c>
      <c r="C17" s="361">
        <v>4902572</v>
      </c>
      <c r="D17" s="346" t="s">
        <v>12</v>
      </c>
      <c r="E17" s="113" t="s">
        <v>355</v>
      </c>
      <c r="F17" s="362">
        <v>300</v>
      </c>
      <c r="G17" s="619">
        <v>17</v>
      </c>
      <c r="H17" s="620">
        <v>17</v>
      </c>
      <c r="I17" s="368">
        <f>G17-H17</f>
        <v>0</v>
      </c>
      <c r="J17" s="368">
        <f>$F17*I17</f>
        <v>0</v>
      </c>
      <c r="K17" s="369">
        <f>J17/1000000</f>
        <v>0</v>
      </c>
      <c r="L17" s="619">
        <v>1</v>
      </c>
      <c r="M17" s="620">
        <v>2</v>
      </c>
      <c r="N17" s="368">
        <f>L17-M17</f>
        <v>-1</v>
      </c>
      <c r="O17" s="368">
        <f>$F17*N17</f>
        <v>-300</v>
      </c>
      <c r="P17" s="369">
        <f>O17/1000000</f>
        <v>-0.0003</v>
      </c>
      <c r="Q17" s="178"/>
    </row>
    <row r="18" spans="1:17" ht="19.5" customHeight="1">
      <c r="A18" s="320"/>
      <c r="B18" s="360"/>
      <c r="C18" s="361"/>
      <c r="D18" s="346"/>
      <c r="E18" s="113"/>
      <c r="F18" s="362"/>
      <c r="G18" s="112"/>
      <c r="H18" s="101"/>
      <c r="I18" s="47"/>
      <c r="J18" s="47"/>
      <c r="K18" s="116"/>
      <c r="L18" s="379"/>
      <c r="M18" s="21"/>
      <c r="N18" s="21"/>
      <c r="O18" s="21"/>
      <c r="P18" s="28"/>
      <c r="Q18" s="178"/>
    </row>
    <row r="19" spans="1:17" ht="19.5" customHeight="1">
      <c r="A19" s="320"/>
      <c r="B19" s="360"/>
      <c r="C19" s="361"/>
      <c r="D19" s="346"/>
      <c r="E19" s="113"/>
      <c r="F19" s="362"/>
      <c r="G19" s="112"/>
      <c r="H19" s="101"/>
      <c r="I19" s="47"/>
      <c r="J19" s="47"/>
      <c r="K19" s="116"/>
      <c r="L19" s="379"/>
      <c r="M19" s="21"/>
      <c r="N19" s="21"/>
      <c r="O19" s="21"/>
      <c r="P19" s="28"/>
      <c r="Q19" s="178"/>
    </row>
    <row r="20" spans="1:17" ht="19.5" customHeight="1">
      <c r="A20" s="320"/>
      <c r="B20" s="363"/>
      <c r="C20" s="361"/>
      <c r="D20" s="346"/>
      <c r="E20" s="113"/>
      <c r="F20" s="362"/>
      <c r="G20" s="112"/>
      <c r="H20" s="101"/>
      <c r="I20" s="47"/>
      <c r="J20" s="47"/>
      <c r="K20" s="116"/>
      <c r="L20" s="379"/>
      <c r="M20" s="21"/>
      <c r="N20" s="21"/>
      <c r="O20" s="21"/>
      <c r="P20" s="28"/>
      <c r="Q20" s="178"/>
    </row>
    <row r="21" spans="1:17" ht="19.5" customHeight="1">
      <c r="A21" s="320"/>
      <c r="B21" s="360" t="s">
        <v>269</v>
      </c>
      <c r="C21" s="361"/>
      <c r="D21" s="346"/>
      <c r="E21" s="113"/>
      <c r="F21" s="364"/>
      <c r="G21" s="112"/>
      <c r="H21" s="101"/>
      <c r="I21" s="44"/>
      <c r="J21" s="48"/>
      <c r="K21" s="372">
        <f>SUM(K9:K20)</f>
        <v>3.1538625</v>
      </c>
      <c r="L21" s="380"/>
      <c r="M21" s="377"/>
      <c r="N21" s="377"/>
      <c r="O21" s="377"/>
      <c r="P21" s="373">
        <f>SUM(P9:P20)</f>
        <v>0.08020000000000001</v>
      </c>
      <c r="Q21" s="178"/>
    </row>
    <row r="22" spans="1:17" ht="19.5" customHeight="1">
      <c r="A22" s="320"/>
      <c r="B22" s="360" t="s">
        <v>270</v>
      </c>
      <c r="C22" s="361"/>
      <c r="D22" s="346"/>
      <c r="E22" s="113"/>
      <c r="F22" s="364"/>
      <c r="G22" s="112"/>
      <c r="H22" s="101"/>
      <c r="I22" s="44"/>
      <c r="J22" s="44"/>
      <c r="K22" s="116"/>
      <c r="L22" s="379"/>
      <c r="M22" s="21"/>
      <c r="N22" s="21"/>
      <c r="O22" s="21"/>
      <c r="P22" s="28"/>
      <c r="Q22" s="178"/>
    </row>
    <row r="23" spans="1:17" ht="19.5" customHeight="1">
      <c r="A23" s="320"/>
      <c r="B23" s="360" t="s">
        <v>271</v>
      </c>
      <c r="C23" s="361"/>
      <c r="D23" s="346"/>
      <c r="E23" s="113"/>
      <c r="F23" s="364"/>
      <c r="G23" s="112"/>
      <c r="H23" s="101"/>
      <c r="I23" s="44"/>
      <c r="J23" s="44"/>
      <c r="K23" s="116"/>
      <c r="L23" s="379"/>
      <c r="M23" s="21"/>
      <c r="N23" s="21"/>
      <c r="O23" s="21"/>
      <c r="P23" s="28"/>
      <c r="Q23" s="178"/>
    </row>
    <row r="24" spans="1:17" ht="19.5" customHeight="1">
      <c r="A24" s="320">
        <v>8</v>
      </c>
      <c r="B24" s="363" t="s">
        <v>272</v>
      </c>
      <c r="C24" s="361">
        <v>4864794</v>
      </c>
      <c r="D24" s="346" t="s">
        <v>12</v>
      </c>
      <c r="E24" s="113" t="s">
        <v>355</v>
      </c>
      <c r="F24" s="362">
        <v>200</v>
      </c>
      <c r="G24" s="619">
        <v>934977</v>
      </c>
      <c r="H24" s="620">
        <v>937422</v>
      </c>
      <c r="I24" s="368">
        <f>G24-H24</f>
        <v>-2445</v>
      </c>
      <c r="J24" s="368">
        <f>$F24*I24</f>
        <v>-489000</v>
      </c>
      <c r="K24" s="369">
        <f>J24/1000000</f>
        <v>-0.489</v>
      </c>
      <c r="L24" s="619">
        <v>991753</v>
      </c>
      <c r="M24" s="620">
        <v>991753</v>
      </c>
      <c r="N24" s="368">
        <f>L24-M24</f>
        <v>0</v>
      </c>
      <c r="O24" s="368">
        <f>$F24*N24</f>
        <v>0</v>
      </c>
      <c r="P24" s="369">
        <f>O24/1000000</f>
        <v>0</v>
      </c>
      <c r="Q24" s="178"/>
    </row>
    <row r="25" spans="1:17" ht="23.25" customHeight="1">
      <c r="A25" s="320">
        <v>9</v>
      </c>
      <c r="B25" s="363" t="s">
        <v>273</v>
      </c>
      <c r="C25" s="361">
        <v>4864810</v>
      </c>
      <c r="D25" s="346" t="s">
        <v>12</v>
      </c>
      <c r="E25" s="113" t="s">
        <v>355</v>
      </c>
      <c r="F25" s="362">
        <v>100</v>
      </c>
      <c r="G25" s="716">
        <v>764312</v>
      </c>
      <c r="H25" s="717">
        <v>773765</v>
      </c>
      <c r="I25" s="720">
        <f>G25-H25</f>
        <v>-9453</v>
      </c>
      <c r="J25" s="720">
        <f>$F25*I25</f>
        <v>-945300</v>
      </c>
      <c r="K25" s="760">
        <f>J25/1000000</f>
        <v>-0.9453</v>
      </c>
      <c r="L25" s="716">
        <v>928316</v>
      </c>
      <c r="M25" s="717">
        <v>928316</v>
      </c>
      <c r="N25" s="720">
        <f>L25-M25</f>
        <v>0</v>
      </c>
      <c r="O25" s="720">
        <f>$F25*N25</f>
        <v>0</v>
      </c>
      <c r="P25" s="760">
        <f>O25/1000000</f>
        <v>0</v>
      </c>
      <c r="Q25" s="735" t="s">
        <v>414</v>
      </c>
    </row>
    <row r="26" spans="1:17" ht="30" customHeight="1">
      <c r="A26" s="320"/>
      <c r="B26" s="363" t="s">
        <v>273</v>
      </c>
      <c r="C26" s="361">
        <v>4864932</v>
      </c>
      <c r="D26" s="346" t="s">
        <v>12</v>
      </c>
      <c r="E26" s="113" t="s">
        <v>355</v>
      </c>
      <c r="F26" s="362">
        <v>200</v>
      </c>
      <c r="G26" s="716">
        <v>997889</v>
      </c>
      <c r="H26" s="717">
        <v>1000000</v>
      </c>
      <c r="I26" s="720">
        <f>G26-H26</f>
        <v>-2111</v>
      </c>
      <c r="J26" s="720">
        <f>$F26*I26</f>
        <v>-422200</v>
      </c>
      <c r="K26" s="760">
        <f>J26/1000000</f>
        <v>-0.4222</v>
      </c>
      <c r="L26" s="716">
        <v>0</v>
      </c>
      <c r="M26" s="717">
        <v>0</v>
      </c>
      <c r="N26" s="720">
        <f>L26-M26</f>
        <v>0</v>
      </c>
      <c r="O26" s="720">
        <f>$F26*N26</f>
        <v>0</v>
      </c>
      <c r="P26" s="760">
        <f>O26/1000000</f>
        <v>0</v>
      </c>
      <c r="Q26" s="761" t="s">
        <v>422</v>
      </c>
    </row>
    <row r="27" spans="1:17" ht="19.5" customHeight="1">
      <c r="A27" s="320"/>
      <c r="B27" s="360" t="s">
        <v>274</v>
      </c>
      <c r="C27" s="363"/>
      <c r="D27" s="346"/>
      <c r="E27" s="113"/>
      <c r="F27" s="364"/>
      <c r="G27" s="112"/>
      <c r="H27" s="101"/>
      <c r="I27" s="44"/>
      <c r="J27" s="48"/>
      <c r="K27" s="373">
        <f>SUM(K24:K25)</f>
        <v>-1.4343</v>
      </c>
      <c r="L27" s="380"/>
      <c r="M27" s="377"/>
      <c r="N27" s="377"/>
      <c r="O27" s="377"/>
      <c r="P27" s="373">
        <f>SUM(P24:P25)</f>
        <v>0</v>
      </c>
      <c r="Q27" s="178"/>
    </row>
    <row r="28" spans="1:17" ht="19.5" customHeight="1">
      <c r="A28" s="320"/>
      <c r="B28" s="360" t="s">
        <v>275</v>
      </c>
      <c r="C28" s="361"/>
      <c r="D28" s="346"/>
      <c r="E28" s="101"/>
      <c r="F28" s="362"/>
      <c r="G28" s="112"/>
      <c r="H28" s="101"/>
      <c r="I28" s="47"/>
      <c r="J28" s="43"/>
      <c r="K28" s="116"/>
      <c r="L28" s="379"/>
      <c r="M28" s="21"/>
      <c r="N28" s="21"/>
      <c r="O28" s="21"/>
      <c r="P28" s="28"/>
      <c r="Q28" s="178"/>
    </row>
    <row r="29" spans="1:17" ht="19.5" customHeight="1">
      <c r="A29" s="320"/>
      <c r="B29" s="360" t="s">
        <v>271</v>
      </c>
      <c r="C29" s="361"/>
      <c r="D29" s="346"/>
      <c r="E29" s="101"/>
      <c r="F29" s="362"/>
      <c r="G29" s="112"/>
      <c r="H29" s="101"/>
      <c r="I29" s="47"/>
      <c r="J29" s="43"/>
      <c r="K29" s="116"/>
      <c r="L29" s="379"/>
      <c r="M29" s="21"/>
      <c r="N29" s="21"/>
      <c r="O29" s="21"/>
      <c r="P29" s="28"/>
      <c r="Q29" s="178"/>
    </row>
    <row r="30" spans="1:17" ht="19.5" customHeight="1">
      <c r="A30" s="320">
        <v>10</v>
      </c>
      <c r="B30" s="363" t="s">
        <v>276</v>
      </c>
      <c r="C30" s="361">
        <v>4864819</v>
      </c>
      <c r="D30" s="346" t="s">
        <v>12</v>
      </c>
      <c r="E30" s="113" t="s">
        <v>355</v>
      </c>
      <c r="F30" s="365">
        <v>200</v>
      </c>
      <c r="G30" s="619">
        <v>225880</v>
      </c>
      <c r="H30" s="620">
        <v>221777</v>
      </c>
      <c r="I30" s="368">
        <f aca="true" t="shared" si="0" ref="I30:I35">G30-H30</f>
        <v>4103</v>
      </c>
      <c r="J30" s="368">
        <f aca="true" t="shared" si="1" ref="J30:J35">$F30*I30</f>
        <v>820600</v>
      </c>
      <c r="K30" s="369">
        <f aca="true" t="shared" si="2" ref="K30:K35">J30/1000000</f>
        <v>0.8206</v>
      </c>
      <c r="L30" s="619">
        <v>263805</v>
      </c>
      <c r="M30" s="620">
        <v>263805</v>
      </c>
      <c r="N30" s="368">
        <f aca="true" t="shared" si="3" ref="N30:N35">L30-M30</f>
        <v>0</v>
      </c>
      <c r="O30" s="368">
        <f aca="true" t="shared" si="4" ref="O30:O35">$F30*N30</f>
        <v>0</v>
      </c>
      <c r="P30" s="369">
        <f aca="true" t="shared" si="5" ref="P30:P35">O30/1000000</f>
        <v>0</v>
      </c>
      <c r="Q30" s="178"/>
    </row>
    <row r="31" spans="1:17" ht="19.5" customHeight="1">
      <c r="A31" s="320">
        <v>11</v>
      </c>
      <c r="B31" s="363" t="s">
        <v>277</v>
      </c>
      <c r="C31" s="361">
        <v>4864801</v>
      </c>
      <c r="D31" s="346" t="s">
        <v>12</v>
      </c>
      <c r="E31" s="113" t="s">
        <v>355</v>
      </c>
      <c r="F31" s="365">
        <v>200</v>
      </c>
      <c r="G31" s="619">
        <v>99327</v>
      </c>
      <c r="H31" s="620">
        <v>95190</v>
      </c>
      <c r="I31" s="368">
        <f t="shared" si="0"/>
        <v>4137</v>
      </c>
      <c r="J31" s="368">
        <f t="shared" si="1"/>
        <v>827400</v>
      </c>
      <c r="K31" s="369">
        <f t="shared" si="2"/>
        <v>0.8274</v>
      </c>
      <c r="L31" s="619">
        <v>41507</v>
      </c>
      <c r="M31" s="620">
        <v>41507</v>
      </c>
      <c r="N31" s="368">
        <f t="shared" si="3"/>
        <v>0</v>
      </c>
      <c r="O31" s="368">
        <f t="shared" si="4"/>
        <v>0</v>
      </c>
      <c r="P31" s="369">
        <f t="shared" si="5"/>
        <v>0</v>
      </c>
      <c r="Q31" s="178"/>
    </row>
    <row r="32" spans="1:17" ht="19.5" customHeight="1">
      <c r="A32" s="320">
        <v>12</v>
      </c>
      <c r="B32" s="363" t="s">
        <v>278</v>
      </c>
      <c r="C32" s="361">
        <v>4864820</v>
      </c>
      <c r="D32" s="346" t="s">
        <v>12</v>
      </c>
      <c r="E32" s="113" t="s">
        <v>355</v>
      </c>
      <c r="F32" s="365">
        <v>100</v>
      </c>
      <c r="G32" s="619">
        <v>158568</v>
      </c>
      <c r="H32" s="620">
        <v>150604</v>
      </c>
      <c r="I32" s="368">
        <f t="shared" si="0"/>
        <v>7964</v>
      </c>
      <c r="J32" s="368">
        <f t="shared" si="1"/>
        <v>796400</v>
      </c>
      <c r="K32" s="369">
        <f t="shared" si="2"/>
        <v>0.7964</v>
      </c>
      <c r="L32" s="619">
        <v>72389</v>
      </c>
      <c r="M32" s="620">
        <v>72389</v>
      </c>
      <c r="N32" s="368">
        <f t="shared" si="3"/>
        <v>0</v>
      </c>
      <c r="O32" s="368">
        <f t="shared" si="4"/>
        <v>0</v>
      </c>
      <c r="P32" s="369">
        <f t="shared" si="5"/>
        <v>0</v>
      </c>
      <c r="Q32" s="178"/>
    </row>
    <row r="33" spans="1:17" ht="19.5" customHeight="1">
      <c r="A33" s="320">
        <v>13</v>
      </c>
      <c r="B33" s="363" t="s">
        <v>279</v>
      </c>
      <c r="C33" s="361">
        <v>4865168</v>
      </c>
      <c r="D33" s="346" t="s">
        <v>12</v>
      </c>
      <c r="E33" s="113" t="s">
        <v>355</v>
      </c>
      <c r="F33" s="365">
        <v>1000</v>
      </c>
      <c r="G33" s="619">
        <v>989785</v>
      </c>
      <c r="H33" s="620">
        <v>989444</v>
      </c>
      <c r="I33" s="368">
        <f t="shared" si="0"/>
        <v>341</v>
      </c>
      <c r="J33" s="368">
        <f t="shared" si="1"/>
        <v>341000</v>
      </c>
      <c r="K33" s="369">
        <f t="shared" si="2"/>
        <v>0.341</v>
      </c>
      <c r="L33" s="619">
        <v>998402</v>
      </c>
      <c r="M33" s="620">
        <v>998402</v>
      </c>
      <c r="N33" s="368">
        <f t="shared" si="3"/>
        <v>0</v>
      </c>
      <c r="O33" s="368">
        <f t="shared" si="4"/>
        <v>0</v>
      </c>
      <c r="P33" s="369">
        <f t="shared" si="5"/>
        <v>0</v>
      </c>
      <c r="Q33" s="178"/>
    </row>
    <row r="34" spans="1:17" ht="19.5" customHeight="1">
      <c r="A34" s="320">
        <v>14</v>
      </c>
      <c r="B34" s="363" t="s">
        <v>280</v>
      </c>
      <c r="C34" s="361">
        <v>4864802</v>
      </c>
      <c r="D34" s="346" t="s">
        <v>12</v>
      </c>
      <c r="E34" s="113" t="s">
        <v>355</v>
      </c>
      <c r="F34" s="365">
        <v>100</v>
      </c>
      <c r="G34" s="619">
        <v>967379</v>
      </c>
      <c r="H34" s="620">
        <v>968464</v>
      </c>
      <c r="I34" s="368">
        <f t="shared" si="0"/>
        <v>-1085</v>
      </c>
      <c r="J34" s="368">
        <f t="shared" si="1"/>
        <v>-108500</v>
      </c>
      <c r="K34" s="369">
        <f t="shared" si="2"/>
        <v>-0.1085</v>
      </c>
      <c r="L34" s="619">
        <v>7159</v>
      </c>
      <c r="M34" s="620">
        <v>7159</v>
      </c>
      <c r="N34" s="368">
        <f t="shared" si="3"/>
        <v>0</v>
      </c>
      <c r="O34" s="368">
        <f t="shared" si="4"/>
        <v>0</v>
      </c>
      <c r="P34" s="369">
        <f t="shared" si="5"/>
        <v>0</v>
      </c>
      <c r="Q34" s="178"/>
    </row>
    <row r="35" spans="1:17" ht="19.5" customHeight="1">
      <c r="A35" s="320">
        <v>15</v>
      </c>
      <c r="B35" s="363" t="s">
        <v>384</v>
      </c>
      <c r="C35" s="361">
        <v>5128400</v>
      </c>
      <c r="D35" s="346" t="s">
        <v>12</v>
      </c>
      <c r="E35" s="113" t="s">
        <v>355</v>
      </c>
      <c r="F35" s="365">
        <v>937.5</v>
      </c>
      <c r="G35" s="619">
        <v>999399</v>
      </c>
      <c r="H35" s="620">
        <v>999448</v>
      </c>
      <c r="I35" s="368">
        <f t="shared" si="0"/>
        <v>-49</v>
      </c>
      <c r="J35" s="368">
        <f t="shared" si="1"/>
        <v>-45937.5</v>
      </c>
      <c r="K35" s="369">
        <f t="shared" si="2"/>
        <v>-0.0459375</v>
      </c>
      <c r="L35" s="619">
        <v>3</v>
      </c>
      <c r="M35" s="620">
        <v>28</v>
      </c>
      <c r="N35" s="368">
        <f t="shared" si="3"/>
        <v>-25</v>
      </c>
      <c r="O35" s="368">
        <f t="shared" si="4"/>
        <v>-23437.5</v>
      </c>
      <c r="P35" s="700">
        <f t="shared" si="5"/>
        <v>-0.0234375</v>
      </c>
      <c r="Q35" s="178"/>
    </row>
    <row r="36" spans="1:17" ht="19.5" customHeight="1">
      <c r="A36" s="320"/>
      <c r="B36" s="360" t="s">
        <v>266</v>
      </c>
      <c r="C36" s="361"/>
      <c r="D36" s="346"/>
      <c r="E36" s="101"/>
      <c r="F36" s="362"/>
      <c r="G36" s="322"/>
      <c r="H36" s="353"/>
      <c r="I36" s="353"/>
      <c r="J36" s="371"/>
      <c r="K36" s="370"/>
      <c r="L36" s="376"/>
      <c r="M36" s="377"/>
      <c r="N36" s="377"/>
      <c r="O36" s="377"/>
      <c r="P36" s="378"/>
      <c r="Q36" s="178"/>
    </row>
    <row r="37" spans="1:17" ht="19.5" customHeight="1">
      <c r="A37" s="320">
        <v>16</v>
      </c>
      <c r="B37" s="363" t="s">
        <v>281</v>
      </c>
      <c r="C37" s="361">
        <v>4864882</v>
      </c>
      <c r="D37" s="346" t="s">
        <v>12</v>
      </c>
      <c r="E37" s="113" t="s">
        <v>355</v>
      </c>
      <c r="F37" s="365">
        <v>-625</v>
      </c>
      <c r="G37" s="619">
        <v>988032</v>
      </c>
      <c r="H37" s="620">
        <v>988536</v>
      </c>
      <c r="I37" s="368">
        <f>G37-H37</f>
        <v>-504</v>
      </c>
      <c r="J37" s="368">
        <f>$F37*I37</f>
        <v>315000</v>
      </c>
      <c r="K37" s="369">
        <f>J37/1000000</f>
        <v>0.315</v>
      </c>
      <c r="L37" s="619">
        <v>995547</v>
      </c>
      <c r="M37" s="620">
        <v>995547</v>
      </c>
      <c r="N37" s="368">
        <f>L37-M37</f>
        <v>0</v>
      </c>
      <c r="O37" s="368">
        <f>$F37*N37</f>
        <v>0</v>
      </c>
      <c r="P37" s="700">
        <f>O37/1000000</f>
        <v>0</v>
      </c>
      <c r="Q37" s="605"/>
    </row>
    <row r="38" spans="1:17" ht="19.5" customHeight="1">
      <c r="A38" s="320">
        <v>17</v>
      </c>
      <c r="B38" s="363" t="s">
        <v>284</v>
      </c>
      <c r="C38" s="361">
        <v>4902572</v>
      </c>
      <c r="D38" s="346" t="s">
        <v>12</v>
      </c>
      <c r="E38" s="113" t="s">
        <v>355</v>
      </c>
      <c r="F38" s="365">
        <v>-300</v>
      </c>
      <c r="G38" s="619">
        <v>17</v>
      </c>
      <c r="H38" s="620">
        <v>17</v>
      </c>
      <c r="I38" s="368">
        <f>G38-H38</f>
        <v>0</v>
      </c>
      <c r="J38" s="368">
        <f>$F38*I38</f>
        <v>0</v>
      </c>
      <c r="K38" s="369">
        <f>J38/1000000</f>
        <v>0</v>
      </c>
      <c r="L38" s="619">
        <v>1</v>
      </c>
      <c r="M38" s="620">
        <v>2</v>
      </c>
      <c r="N38" s="368">
        <f>L38-M38</f>
        <v>-1</v>
      </c>
      <c r="O38" s="368">
        <f>$F38*N38</f>
        <v>300</v>
      </c>
      <c r="P38" s="369">
        <f>O38/1000000</f>
        <v>0.0003</v>
      </c>
      <c r="Q38" s="178"/>
    </row>
    <row r="39" spans="1:17" ht="19.5" customHeight="1">
      <c r="A39" s="320"/>
      <c r="B39" s="360"/>
      <c r="C39" s="361"/>
      <c r="D39" s="361"/>
      <c r="E39" s="363"/>
      <c r="F39" s="361"/>
      <c r="G39" s="112"/>
      <c r="H39" s="47"/>
      <c r="I39" s="47"/>
      <c r="J39" s="47"/>
      <c r="K39" s="120"/>
      <c r="L39" s="41"/>
      <c r="M39" s="21"/>
      <c r="N39" s="21"/>
      <c r="O39" s="21"/>
      <c r="P39" s="28"/>
      <c r="Q39" s="178"/>
    </row>
    <row r="40" spans="1:17" ht="19.5" customHeight="1" thickBot="1">
      <c r="A40" s="366"/>
      <c r="B40" s="367" t="s">
        <v>282</v>
      </c>
      <c r="C40" s="367"/>
      <c r="D40" s="367"/>
      <c r="E40" s="367"/>
      <c r="F40" s="367"/>
      <c r="G40" s="122"/>
      <c r="H40" s="121"/>
      <c r="I40" s="121"/>
      <c r="J40" s="121"/>
      <c r="K40" s="603">
        <f>SUM(K30:K39)</f>
        <v>2.9459625000000003</v>
      </c>
      <c r="L40" s="381"/>
      <c r="M40" s="382"/>
      <c r="N40" s="382"/>
      <c r="O40" s="382"/>
      <c r="P40" s="374">
        <f>SUM(P30:P39)</f>
        <v>-0.0231375</v>
      </c>
      <c r="Q40" s="179"/>
    </row>
    <row r="41" spans="1:16" ht="13.5" thickTop="1">
      <c r="A41" s="61"/>
      <c r="B41" s="2"/>
      <c r="C41" s="109"/>
      <c r="D41" s="61"/>
      <c r="E41" s="109"/>
      <c r="F41" s="10"/>
      <c r="G41" s="10"/>
      <c r="H41" s="10"/>
      <c r="I41" s="10"/>
      <c r="J41" s="10"/>
      <c r="K41" s="11"/>
      <c r="L41" s="383"/>
      <c r="M41" s="18"/>
      <c r="N41" s="18"/>
      <c r="O41" s="18"/>
      <c r="P41" s="18"/>
    </row>
    <row r="42" spans="11:16" ht="12.75">
      <c r="K42" s="18"/>
      <c r="L42" s="18"/>
      <c r="M42" s="18"/>
      <c r="N42" s="18"/>
      <c r="O42" s="18"/>
      <c r="P42" s="18"/>
    </row>
    <row r="43" spans="7:16" ht="12.75">
      <c r="G43" s="163"/>
      <c r="K43" s="18"/>
      <c r="L43" s="18"/>
      <c r="M43" s="18"/>
      <c r="N43" s="18"/>
      <c r="O43" s="18"/>
      <c r="P43" s="18"/>
    </row>
    <row r="44" spans="2:16" ht="21.75">
      <c r="B44" s="222" t="s">
        <v>341</v>
      </c>
      <c r="K44" s="385">
        <f>K21</f>
        <v>3.1538625</v>
      </c>
      <c r="L44" s="384"/>
      <c r="M44" s="384"/>
      <c r="N44" s="384"/>
      <c r="O44" s="384"/>
      <c r="P44" s="385">
        <f>P21</f>
        <v>0.08020000000000001</v>
      </c>
    </row>
    <row r="45" spans="2:16" ht="21.75">
      <c r="B45" s="222" t="s">
        <v>342</v>
      </c>
      <c r="K45" s="385">
        <f>K27</f>
        <v>-1.4343</v>
      </c>
      <c r="L45" s="384"/>
      <c r="M45" s="384"/>
      <c r="N45" s="384"/>
      <c r="O45" s="384"/>
      <c r="P45" s="385">
        <f>P27</f>
        <v>0</v>
      </c>
    </row>
    <row r="46" spans="2:16" ht="21.75">
      <c r="B46" s="222" t="s">
        <v>343</v>
      </c>
      <c r="K46" s="385">
        <f>K40</f>
        <v>2.9459625000000003</v>
      </c>
      <c r="L46" s="384"/>
      <c r="M46" s="384"/>
      <c r="N46" s="384"/>
      <c r="O46" s="384"/>
      <c r="P46" s="597">
        <f>P40</f>
        <v>-0.0231375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7">
      <selection activeCell="K15" sqref="K1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245</v>
      </c>
    </row>
    <row r="2" spans="1:16" ht="20.25">
      <c r="A2" s="392" t="s">
        <v>246</v>
      </c>
      <c r="P2" s="342" t="str">
        <f>NDPL!Q1</f>
        <v>NOVEMBER-2013</v>
      </c>
    </row>
    <row r="3" spans="1:9" ht="18">
      <c r="A3" s="218" t="s">
        <v>360</v>
      </c>
      <c r="B3" s="218"/>
      <c r="C3" s="313"/>
      <c r="D3" s="314"/>
      <c r="E3" s="314"/>
      <c r="F3" s="313"/>
      <c r="G3" s="313"/>
      <c r="H3" s="313"/>
      <c r="I3" s="313"/>
    </row>
    <row r="4" spans="1:16" ht="24" thickBot="1">
      <c r="A4" s="3"/>
      <c r="G4" s="19"/>
      <c r="H4" s="19"/>
      <c r="I4" s="53" t="s">
        <v>407</v>
      </c>
      <c r="J4" s="19"/>
      <c r="K4" s="19"/>
      <c r="L4" s="19"/>
      <c r="M4" s="19"/>
      <c r="N4" s="53" t="s">
        <v>408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01/12/2013</v>
      </c>
      <c r="H5" s="36" t="str">
        <f>NDPL!H5</f>
        <v>INTIAL READING 01/11/2013</v>
      </c>
      <c r="I5" s="36" t="s">
        <v>4</v>
      </c>
      <c r="J5" s="36" t="s">
        <v>5</v>
      </c>
      <c r="K5" s="36" t="s">
        <v>6</v>
      </c>
      <c r="L5" s="38" t="str">
        <f>NDPL!G5</f>
        <v>FINAL READING 01/12/2013</v>
      </c>
      <c r="M5" s="36" t="str">
        <f>NDPL!H5</f>
        <v>INTIAL READING 01/11/2013</v>
      </c>
      <c r="N5" s="36" t="s">
        <v>4</v>
      </c>
      <c r="O5" s="36" t="s">
        <v>5</v>
      </c>
      <c r="P5" s="37" t="s">
        <v>6</v>
      </c>
      <c r="Q5" s="37" t="s">
        <v>318</v>
      </c>
    </row>
    <row r="6" ht="14.25" thickBot="1" thickTop="1"/>
    <row r="7" spans="1:17" ht="13.5" thickTop="1">
      <c r="A7" s="24"/>
      <c r="B7" s="133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7"/>
    </row>
    <row r="8" spans="1:17" ht="18">
      <c r="A8" s="139"/>
      <c r="B8" s="629" t="s">
        <v>291</v>
      </c>
      <c r="C8" s="627"/>
      <c r="D8" s="142"/>
      <c r="E8" s="142"/>
      <c r="F8" s="144"/>
      <c r="G8" s="155"/>
      <c r="H8" s="19"/>
      <c r="I8" s="76"/>
      <c r="J8" s="76"/>
      <c r="K8" s="78"/>
      <c r="L8" s="77"/>
      <c r="M8" s="75"/>
      <c r="N8" s="76"/>
      <c r="O8" s="76"/>
      <c r="P8" s="78"/>
      <c r="Q8" s="178"/>
    </row>
    <row r="9" spans="1:17" ht="18">
      <c r="A9" s="146"/>
      <c r="B9" s="630" t="s">
        <v>292</v>
      </c>
      <c r="C9" s="631" t="s">
        <v>286</v>
      </c>
      <c r="D9" s="147"/>
      <c r="E9" s="142"/>
      <c r="F9" s="144"/>
      <c r="G9" s="23"/>
      <c r="H9" s="19"/>
      <c r="I9" s="76"/>
      <c r="J9" s="76"/>
      <c r="K9" s="78"/>
      <c r="L9" s="216"/>
      <c r="M9" s="76"/>
      <c r="N9" s="76"/>
      <c r="O9" s="76"/>
      <c r="P9" s="78"/>
      <c r="Q9" s="178"/>
    </row>
    <row r="10" spans="1:17" ht="20.25">
      <c r="A10" s="612">
        <v>1</v>
      </c>
      <c r="B10" s="626" t="s">
        <v>287</v>
      </c>
      <c r="C10" s="627">
        <v>4865001</v>
      </c>
      <c r="D10" s="689" t="s">
        <v>12</v>
      </c>
      <c r="E10" s="142" t="s">
        <v>364</v>
      </c>
      <c r="F10" s="628">
        <v>2000</v>
      </c>
      <c r="G10" s="619">
        <v>476</v>
      </c>
      <c r="H10" s="620">
        <v>37</v>
      </c>
      <c r="I10" s="620">
        <f>G10-H10</f>
        <v>439</v>
      </c>
      <c r="J10" s="620">
        <f>$F10*I10</f>
        <v>878000</v>
      </c>
      <c r="K10" s="620">
        <f>J10/1000000</f>
        <v>0.878</v>
      </c>
      <c r="L10" s="619">
        <v>1000031</v>
      </c>
      <c r="M10" s="620">
        <v>999956</v>
      </c>
      <c r="N10" s="588">
        <f>L10-M10</f>
        <v>75</v>
      </c>
      <c r="O10" s="588">
        <f>$F10*N10</f>
        <v>150000</v>
      </c>
      <c r="P10" s="590">
        <f>O10/1000000</f>
        <v>0.15</v>
      </c>
      <c r="Q10" s="178"/>
    </row>
    <row r="11" spans="1:17" ht="20.25">
      <c r="A11" s="612">
        <v>2</v>
      </c>
      <c r="B11" s="626" t="s">
        <v>289</v>
      </c>
      <c r="C11" s="627">
        <v>4902498</v>
      </c>
      <c r="D11" s="689" t="s">
        <v>12</v>
      </c>
      <c r="E11" s="142" t="s">
        <v>364</v>
      </c>
      <c r="F11" s="628">
        <v>2000</v>
      </c>
      <c r="G11" s="619">
        <v>12794</v>
      </c>
      <c r="H11" s="620">
        <v>12372</v>
      </c>
      <c r="I11" s="620">
        <f>G11-H11</f>
        <v>422</v>
      </c>
      <c r="J11" s="620">
        <f>$F11*I11</f>
        <v>844000</v>
      </c>
      <c r="K11" s="620">
        <f>J11/1000000</f>
        <v>0.844</v>
      </c>
      <c r="L11" s="619">
        <v>2363</v>
      </c>
      <c r="M11" s="620">
        <v>2277</v>
      </c>
      <c r="N11" s="588">
        <f>L11-M11</f>
        <v>86</v>
      </c>
      <c r="O11" s="588">
        <f>$F11*N11</f>
        <v>172000</v>
      </c>
      <c r="P11" s="590">
        <f>O11/1000000</f>
        <v>0.172</v>
      </c>
      <c r="Q11" s="178"/>
    </row>
    <row r="12" spans="1:17" ht="14.25">
      <c r="A12" s="112"/>
      <c r="B12" s="148"/>
      <c r="C12" s="130"/>
      <c r="D12" s="689"/>
      <c r="E12" s="149"/>
      <c r="F12" s="150"/>
      <c r="G12" s="156"/>
      <c r="H12" s="157"/>
      <c r="I12" s="76"/>
      <c r="J12" s="76"/>
      <c r="K12" s="78"/>
      <c r="L12" s="216"/>
      <c r="M12" s="76"/>
      <c r="N12" s="76"/>
      <c r="O12" s="76"/>
      <c r="P12" s="78"/>
      <c r="Q12" s="178"/>
    </row>
    <row r="13" spans="1:17" ht="14.25">
      <c r="A13" s="112"/>
      <c r="B13" s="151"/>
      <c r="C13" s="130"/>
      <c r="D13" s="689"/>
      <c r="E13" s="149"/>
      <c r="F13" s="150"/>
      <c r="G13" s="156"/>
      <c r="H13" s="157"/>
      <c r="I13" s="76"/>
      <c r="J13" s="76"/>
      <c r="K13" s="78"/>
      <c r="L13" s="216"/>
      <c r="M13" s="76"/>
      <c r="N13" s="76"/>
      <c r="O13" s="76"/>
      <c r="P13" s="78"/>
      <c r="Q13" s="178"/>
    </row>
    <row r="14" spans="1:17" ht="14.25">
      <c r="A14" s="112"/>
      <c r="B14" s="148"/>
      <c r="C14" s="130"/>
      <c r="D14" s="689"/>
      <c r="E14" s="149"/>
      <c r="F14" s="150"/>
      <c r="G14" s="156"/>
      <c r="H14" s="157"/>
      <c r="I14" s="76"/>
      <c r="J14" s="76"/>
      <c r="K14" s="78"/>
      <c r="L14" s="216"/>
      <c r="M14" s="76"/>
      <c r="N14" s="76"/>
      <c r="O14" s="76"/>
      <c r="P14" s="78"/>
      <c r="Q14" s="178"/>
    </row>
    <row r="15" spans="1:17" ht="18">
      <c r="A15" s="112"/>
      <c r="B15" s="148"/>
      <c r="C15" s="130"/>
      <c r="D15" s="689"/>
      <c r="E15" s="149"/>
      <c r="F15" s="150"/>
      <c r="G15" s="156"/>
      <c r="H15" s="642" t="s">
        <v>327</v>
      </c>
      <c r="I15" s="621"/>
      <c r="J15" s="368"/>
      <c r="K15" s="622">
        <f>SUM(K10:K11)</f>
        <v>1.722</v>
      </c>
      <c r="L15" s="216"/>
      <c r="M15" s="643" t="s">
        <v>327</v>
      </c>
      <c r="N15" s="623"/>
      <c r="O15" s="616"/>
      <c r="P15" s="624">
        <f>SUM(P10:P11)</f>
        <v>0.32199999999999995</v>
      </c>
      <c r="Q15" s="178"/>
    </row>
    <row r="16" spans="1:17" ht="18">
      <c r="A16" s="112"/>
      <c r="B16" s="389" t="s">
        <v>11</v>
      </c>
      <c r="C16" s="388"/>
      <c r="D16" s="689"/>
      <c r="E16" s="149"/>
      <c r="F16" s="150"/>
      <c r="G16" s="156"/>
      <c r="H16" s="157"/>
      <c r="I16" s="76"/>
      <c r="J16" s="76"/>
      <c r="K16" s="78"/>
      <c r="L16" s="216"/>
      <c r="M16" s="76"/>
      <c r="N16" s="76"/>
      <c r="O16" s="76"/>
      <c r="P16" s="78"/>
      <c r="Q16" s="178"/>
    </row>
    <row r="17" spans="1:17" ht="18">
      <c r="A17" s="152"/>
      <c r="B17" s="256" t="s">
        <v>293</v>
      </c>
      <c r="C17" s="182" t="s">
        <v>286</v>
      </c>
      <c r="D17" s="690"/>
      <c r="E17" s="149"/>
      <c r="F17" s="154"/>
      <c r="G17" s="23"/>
      <c r="H17" s="19"/>
      <c r="I17" s="76"/>
      <c r="J17" s="76"/>
      <c r="K17" s="78"/>
      <c r="L17" s="216"/>
      <c r="M17" s="76"/>
      <c r="N17" s="76"/>
      <c r="O17" s="76"/>
      <c r="P17" s="78"/>
      <c r="Q17" s="178"/>
    </row>
    <row r="18" spans="1:17" ht="20.25">
      <c r="A18" s="322">
        <v>3</v>
      </c>
      <c r="B18" s="387" t="s">
        <v>287</v>
      </c>
      <c r="C18" s="388">
        <v>4902505</v>
      </c>
      <c r="D18" s="689" t="s">
        <v>12</v>
      </c>
      <c r="E18" s="142" t="s">
        <v>364</v>
      </c>
      <c r="F18" s="632">
        <v>1000</v>
      </c>
      <c r="G18" s="619">
        <v>993241</v>
      </c>
      <c r="H18" s="620">
        <v>993905</v>
      </c>
      <c r="I18" s="620">
        <f>G18-H18</f>
        <v>-664</v>
      </c>
      <c r="J18" s="620">
        <f>$F18*I18</f>
        <v>-664000</v>
      </c>
      <c r="K18" s="620">
        <f>J18/1000000</f>
        <v>-0.664</v>
      </c>
      <c r="L18" s="619">
        <v>39638</v>
      </c>
      <c r="M18" s="620">
        <v>39639</v>
      </c>
      <c r="N18" s="588">
        <f>L18-M18</f>
        <v>-1</v>
      </c>
      <c r="O18" s="588">
        <f>$F18*N18</f>
        <v>-1000</v>
      </c>
      <c r="P18" s="590">
        <f>O18/1000000</f>
        <v>-0.001</v>
      </c>
      <c r="Q18" s="178"/>
    </row>
    <row r="19" spans="1:17" ht="20.25">
      <c r="A19" s="322">
        <v>4</v>
      </c>
      <c r="B19" s="387" t="s">
        <v>289</v>
      </c>
      <c r="C19" s="388">
        <v>5128424</v>
      </c>
      <c r="D19" s="689" t="s">
        <v>12</v>
      </c>
      <c r="E19" s="142" t="s">
        <v>364</v>
      </c>
      <c r="F19" s="632">
        <v>1000</v>
      </c>
      <c r="G19" s="716">
        <v>996079</v>
      </c>
      <c r="H19" s="717">
        <v>996193</v>
      </c>
      <c r="I19" s="717">
        <f>G19-H19</f>
        <v>-114</v>
      </c>
      <c r="J19" s="717">
        <f>$F19*I19</f>
        <v>-114000</v>
      </c>
      <c r="K19" s="717">
        <f>J19/1000000</f>
        <v>-0.114</v>
      </c>
      <c r="L19" s="716">
        <v>994780</v>
      </c>
      <c r="M19" s="717">
        <v>994866</v>
      </c>
      <c r="N19" s="718">
        <f>L19-M19</f>
        <v>-86</v>
      </c>
      <c r="O19" s="718">
        <f>$F19*N19</f>
        <v>-86000</v>
      </c>
      <c r="P19" s="719">
        <f>O19/1000000</f>
        <v>-0.086</v>
      </c>
      <c r="Q19" s="56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19"/>
      <c r="Q20" s="178"/>
    </row>
    <row r="21" spans="1:17" ht="18">
      <c r="A21" s="23"/>
      <c r="B21" s="19"/>
      <c r="C21" s="19"/>
      <c r="D21" s="19"/>
      <c r="E21" s="19"/>
      <c r="F21" s="19"/>
      <c r="G21" s="23"/>
      <c r="H21" s="645" t="s">
        <v>327</v>
      </c>
      <c r="I21" s="644"/>
      <c r="J21" s="518"/>
      <c r="K21" s="625">
        <f>SUM(K18:K19)</f>
        <v>-0.778</v>
      </c>
      <c r="L21" s="23"/>
      <c r="M21" s="645" t="s">
        <v>327</v>
      </c>
      <c r="N21" s="625"/>
      <c r="O21" s="518"/>
      <c r="P21" s="625">
        <f>SUM(P18:P19)</f>
        <v>-0.087</v>
      </c>
      <c r="Q21" s="178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19"/>
      <c r="Q22" s="178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3"/>
      <c r="J23" s="30"/>
      <c r="K23" s="234"/>
      <c r="L23" s="29"/>
      <c r="M23" s="30"/>
      <c r="N23" s="233"/>
      <c r="O23" s="30"/>
      <c r="P23" s="234"/>
      <c r="Q23" s="179"/>
    </row>
    <row r="24" ht="13.5" thickTop="1"/>
    <row r="28" spans="1:16" ht="18">
      <c r="A28" s="633" t="s">
        <v>295</v>
      </c>
      <c r="B28" s="219"/>
      <c r="C28" s="219"/>
      <c r="D28" s="219"/>
      <c r="E28" s="219"/>
      <c r="F28" s="219"/>
      <c r="K28" s="158">
        <f>(K15+K21)</f>
        <v>0.944</v>
      </c>
      <c r="L28" s="159"/>
      <c r="M28" s="159"/>
      <c r="N28" s="159"/>
      <c r="O28" s="159"/>
      <c r="P28" s="158">
        <f>(P15+P21)</f>
        <v>0.23499999999999996</v>
      </c>
    </row>
    <row r="31" spans="1:2" ht="18">
      <c r="A31" s="633" t="s">
        <v>296</v>
      </c>
      <c r="B31" s="633" t="s">
        <v>297</v>
      </c>
    </row>
    <row r="32" spans="1:16" ht="18">
      <c r="A32" s="235"/>
      <c r="B32" s="235"/>
      <c r="H32" s="183" t="s">
        <v>298</v>
      </c>
      <c r="I32" s="219"/>
      <c r="J32" s="183"/>
      <c r="K32" s="329">
        <v>0</v>
      </c>
      <c r="L32" s="329"/>
      <c r="M32" s="329"/>
      <c r="N32" s="329"/>
      <c r="O32" s="329"/>
      <c r="P32" s="329">
        <v>0</v>
      </c>
    </row>
    <row r="33" spans="8:16" ht="18">
      <c r="H33" s="183" t="s">
        <v>299</v>
      </c>
      <c r="I33" s="219"/>
      <c r="J33" s="183"/>
      <c r="K33" s="329">
        <f>BRPL!K20</f>
        <v>0</v>
      </c>
      <c r="L33" s="329"/>
      <c r="M33" s="329"/>
      <c r="N33" s="329"/>
      <c r="O33" s="329"/>
      <c r="P33" s="329">
        <f>BRPL!P20</f>
        <v>0</v>
      </c>
    </row>
    <row r="34" spans="8:16" ht="18">
      <c r="H34" s="183" t="s">
        <v>300</v>
      </c>
      <c r="I34" s="219"/>
      <c r="J34" s="183"/>
      <c r="K34" s="219">
        <f>BYPL!K35</f>
        <v>-0.16069999999999993</v>
      </c>
      <c r="L34" s="219"/>
      <c r="M34" s="634"/>
      <c r="N34" s="219"/>
      <c r="O34" s="219"/>
      <c r="P34" s="219">
        <f>BYPL!P35</f>
        <v>-8.7841</v>
      </c>
    </row>
    <row r="35" spans="8:16" ht="18">
      <c r="H35" s="183" t="s">
        <v>301</v>
      </c>
      <c r="I35" s="219"/>
      <c r="J35" s="183"/>
      <c r="K35" s="219">
        <f>NDMC!K36</f>
        <v>-0.304</v>
      </c>
      <c r="L35" s="219"/>
      <c r="M35" s="219"/>
      <c r="N35" s="219"/>
      <c r="O35" s="219"/>
      <c r="P35" s="219">
        <f>NDMC!P36</f>
        <v>0.7135</v>
      </c>
    </row>
    <row r="36" spans="8:16" ht="18">
      <c r="H36" s="183" t="s">
        <v>302</v>
      </c>
      <c r="I36" s="219"/>
      <c r="J36" s="183"/>
      <c r="K36" s="219"/>
      <c r="L36" s="219"/>
      <c r="M36" s="219"/>
      <c r="N36" s="219"/>
      <c r="O36" s="219"/>
      <c r="P36" s="219"/>
    </row>
    <row r="37" spans="8:16" ht="18">
      <c r="H37" s="635" t="s">
        <v>303</v>
      </c>
      <c r="I37" s="183"/>
      <c r="J37" s="183"/>
      <c r="K37" s="183">
        <f>SUM(K32:K36)</f>
        <v>-0.4646999999999999</v>
      </c>
      <c r="L37" s="219"/>
      <c r="M37" s="219"/>
      <c r="N37" s="219"/>
      <c r="O37" s="219"/>
      <c r="P37" s="183">
        <f>SUM(P32:P36)</f>
        <v>-8.0706</v>
      </c>
    </row>
    <row r="38" spans="8:16" ht="18">
      <c r="H38" s="219"/>
      <c r="I38" s="219"/>
      <c r="J38" s="219"/>
      <c r="K38" s="219"/>
      <c r="L38" s="219"/>
      <c r="M38" s="219"/>
      <c r="N38" s="219"/>
      <c r="O38" s="219"/>
      <c r="P38" s="219"/>
    </row>
    <row r="39" spans="1:16" ht="18">
      <c r="A39" s="633" t="s">
        <v>328</v>
      </c>
      <c r="B39" s="132"/>
      <c r="C39" s="132"/>
      <c r="D39" s="132"/>
      <c r="E39" s="132"/>
      <c r="F39" s="132"/>
      <c r="G39" s="132"/>
      <c r="H39" s="183"/>
      <c r="I39" s="636"/>
      <c r="J39" s="183"/>
      <c r="K39" s="636">
        <f>K28+K37</f>
        <v>0.47930000000000006</v>
      </c>
      <c r="L39" s="219"/>
      <c r="M39" s="219"/>
      <c r="N39" s="219"/>
      <c r="O39" s="219"/>
      <c r="P39" s="636">
        <f>P28+P37</f>
        <v>-7.8356</v>
      </c>
    </row>
    <row r="40" spans="1:10" ht="18">
      <c r="A40" s="183"/>
      <c r="B40" s="131"/>
      <c r="C40" s="132"/>
      <c r="D40" s="132"/>
      <c r="E40" s="132"/>
      <c r="F40" s="132"/>
      <c r="G40" s="132"/>
      <c r="H40" s="132"/>
      <c r="I40" s="161"/>
      <c r="J40" s="132"/>
    </row>
    <row r="41" spans="1:10" ht="18">
      <c r="A41" s="635" t="s">
        <v>304</v>
      </c>
      <c r="B41" s="183" t="s">
        <v>305</v>
      </c>
      <c r="C41" s="132"/>
      <c r="D41" s="132"/>
      <c r="E41" s="132"/>
      <c r="F41" s="132"/>
      <c r="G41" s="132"/>
      <c r="H41" s="132"/>
      <c r="I41" s="161"/>
      <c r="J41" s="132"/>
    </row>
    <row r="42" spans="1:10" ht="12.75">
      <c r="A42" s="160"/>
      <c r="B42" s="131"/>
      <c r="C42" s="132"/>
      <c r="D42" s="132"/>
      <c r="E42" s="132"/>
      <c r="F42" s="132"/>
      <c r="G42" s="132"/>
      <c r="H42" s="132"/>
      <c r="I42" s="161"/>
      <c r="J42" s="132"/>
    </row>
    <row r="43" spans="1:16" ht="18">
      <c r="A43" s="637" t="s">
        <v>306</v>
      </c>
      <c r="B43" s="638" t="s">
        <v>307</v>
      </c>
      <c r="C43" s="639" t="s">
        <v>308</v>
      </c>
      <c r="D43" s="638"/>
      <c r="E43" s="638"/>
      <c r="F43" s="638"/>
      <c r="G43" s="518">
        <v>29.1016</v>
      </c>
      <c r="H43" s="638" t="s">
        <v>309</v>
      </c>
      <c r="I43" s="638"/>
      <c r="J43" s="640"/>
      <c r="K43" s="638">
        <f>($K$39*G43)/100</f>
        <v>0.13948396880000002</v>
      </c>
      <c r="L43" s="638"/>
      <c r="M43" s="638"/>
      <c r="N43" s="638"/>
      <c r="O43" s="638"/>
      <c r="P43" s="638">
        <f>($P$39*G43)/100</f>
        <v>-2.2802849696000003</v>
      </c>
    </row>
    <row r="44" spans="1:16" ht="18">
      <c r="A44" s="637" t="s">
        <v>310</v>
      </c>
      <c r="B44" s="638" t="s">
        <v>365</v>
      </c>
      <c r="C44" s="639" t="s">
        <v>308</v>
      </c>
      <c r="D44" s="638"/>
      <c r="E44" s="638"/>
      <c r="F44" s="638"/>
      <c r="G44" s="518">
        <v>41.0385</v>
      </c>
      <c r="H44" s="638" t="s">
        <v>309</v>
      </c>
      <c r="I44" s="638"/>
      <c r="J44" s="640"/>
      <c r="K44" s="638">
        <f>($K$39*G44)/100</f>
        <v>0.1966975305</v>
      </c>
      <c r="L44" s="638"/>
      <c r="M44" s="638"/>
      <c r="N44" s="638"/>
      <c r="O44" s="638"/>
      <c r="P44" s="638">
        <f>($P$39*G44)/100</f>
        <v>-3.215612706</v>
      </c>
    </row>
    <row r="45" spans="1:16" ht="18">
      <c r="A45" s="637" t="s">
        <v>311</v>
      </c>
      <c r="B45" s="638" t="s">
        <v>366</v>
      </c>
      <c r="C45" s="639" t="s">
        <v>308</v>
      </c>
      <c r="D45" s="638"/>
      <c r="E45" s="638"/>
      <c r="F45" s="638"/>
      <c r="G45" s="518">
        <v>23.9742</v>
      </c>
      <c r="H45" s="638" t="s">
        <v>309</v>
      </c>
      <c r="I45" s="638"/>
      <c r="J45" s="640"/>
      <c r="K45" s="638">
        <f>($K$39*G45)/100</f>
        <v>0.1149083406</v>
      </c>
      <c r="L45" s="638"/>
      <c r="M45" s="638"/>
      <c r="N45" s="638"/>
      <c r="O45" s="638"/>
      <c r="P45" s="638">
        <f>($P$39*G45)/100</f>
        <v>-1.8785224152</v>
      </c>
    </row>
    <row r="46" spans="1:16" ht="18">
      <c r="A46" s="637" t="s">
        <v>312</v>
      </c>
      <c r="B46" s="638" t="s">
        <v>367</v>
      </c>
      <c r="C46" s="639" t="s">
        <v>308</v>
      </c>
      <c r="D46" s="638"/>
      <c r="E46" s="638"/>
      <c r="F46" s="638"/>
      <c r="G46" s="518">
        <v>5.02</v>
      </c>
      <c r="H46" s="638" t="s">
        <v>309</v>
      </c>
      <c r="I46" s="638"/>
      <c r="J46" s="640"/>
      <c r="K46" s="638">
        <f>($K$39*G46)/100</f>
        <v>0.024060860000000003</v>
      </c>
      <c r="L46" s="638"/>
      <c r="M46" s="638"/>
      <c r="N46" s="638"/>
      <c r="O46" s="638"/>
      <c r="P46" s="638">
        <f>($P$39*G46)/100</f>
        <v>-0.39334711999999994</v>
      </c>
    </row>
    <row r="47" spans="1:16" ht="18">
      <c r="A47" s="637" t="s">
        <v>313</v>
      </c>
      <c r="B47" s="638" t="s">
        <v>368</v>
      </c>
      <c r="C47" s="639" t="s">
        <v>308</v>
      </c>
      <c r="D47" s="638"/>
      <c r="E47" s="638"/>
      <c r="F47" s="638"/>
      <c r="G47" s="518">
        <v>0.8656</v>
      </c>
      <c r="H47" s="638" t="s">
        <v>309</v>
      </c>
      <c r="I47" s="638"/>
      <c r="J47" s="640"/>
      <c r="K47" s="638">
        <f>($K$39*G47)/100</f>
        <v>0.0041488208</v>
      </c>
      <c r="L47" s="638"/>
      <c r="M47" s="638"/>
      <c r="N47" s="638"/>
      <c r="O47" s="638"/>
      <c r="P47" s="638">
        <f>($P$39*G47)/100</f>
        <v>-0.0678249536</v>
      </c>
    </row>
    <row r="48" spans="6:10" ht="12.75">
      <c r="F48" s="162"/>
      <c r="J48" s="163"/>
    </row>
    <row r="49" spans="1:10" ht="15">
      <c r="A49" s="641" t="s">
        <v>425</v>
      </c>
      <c r="F49" s="162"/>
      <c r="J49" s="16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I19" sqref="I19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315"/>
      <c r="R1" s="19"/>
    </row>
    <row r="2" spans="1:18" ht="30">
      <c r="A2" s="245"/>
      <c r="B2" s="19"/>
      <c r="C2" s="19"/>
      <c r="D2" s="19"/>
      <c r="E2" s="19"/>
      <c r="F2" s="19"/>
      <c r="G2" s="506" t="s">
        <v>363</v>
      </c>
      <c r="H2" s="19"/>
      <c r="I2" s="19"/>
      <c r="J2" s="19"/>
      <c r="K2" s="19"/>
      <c r="L2" s="19"/>
      <c r="M2" s="19"/>
      <c r="N2" s="19"/>
      <c r="O2" s="19"/>
      <c r="P2" s="19"/>
      <c r="Q2" s="316"/>
      <c r="R2" s="19"/>
    </row>
    <row r="3" spans="1:18" ht="26.25">
      <c r="A3" s="24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6"/>
      <c r="R3" s="19"/>
    </row>
    <row r="4" spans="1:18" ht="25.5">
      <c r="A4" s="246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16"/>
      <c r="R4" s="19"/>
    </row>
    <row r="5" spans="1:18" ht="23.25">
      <c r="A5" s="251"/>
      <c r="B5" s="19"/>
      <c r="C5" s="501" t="s">
        <v>393</v>
      </c>
      <c r="D5" s="19"/>
      <c r="E5" s="19"/>
      <c r="F5" s="19"/>
      <c r="G5" s="19"/>
      <c r="H5" s="19"/>
      <c r="I5" s="19"/>
      <c r="J5" s="19"/>
      <c r="K5" s="19"/>
      <c r="L5" s="248"/>
      <c r="M5" s="19"/>
      <c r="N5" s="19"/>
      <c r="O5" s="19"/>
      <c r="P5" s="19"/>
      <c r="Q5" s="316"/>
      <c r="R5" s="19"/>
    </row>
    <row r="6" spans="1:18" ht="18">
      <c r="A6" s="247"/>
      <c r="B6" s="12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16"/>
      <c r="R6" s="19"/>
    </row>
    <row r="7" spans="1:18" ht="26.25">
      <c r="A7" s="245"/>
      <c r="B7" s="19"/>
      <c r="C7" s="19"/>
      <c r="D7" s="19"/>
      <c r="E7" s="19"/>
      <c r="F7" s="300" t="s">
        <v>418</v>
      </c>
      <c r="G7" s="19"/>
      <c r="H7" s="19"/>
      <c r="I7" s="19"/>
      <c r="J7" s="19"/>
      <c r="K7" s="19"/>
      <c r="L7" s="248"/>
      <c r="M7" s="19"/>
      <c r="N7" s="19"/>
      <c r="O7" s="19"/>
      <c r="P7" s="19"/>
      <c r="Q7" s="316"/>
      <c r="R7" s="19"/>
    </row>
    <row r="8" spans="1:18" ht="25.5">
      <c r="A8" s="246"/>
      <c r="B8" s="249"/>
      <c r="C8" s="19"/>
      <c r="D8" s="19"/>
      <c r="E8" s="19"/>
      <c r="F8" s="19"/>
      <c r="G8" s="19"/>
      <c r="H8" s="250"/>
      <c r="I8" s="19"/>
      <c r="J8" s="19"/>
      <c r="K8" s="19"/>
      <c r="L8" s="19"/>
      <c r="M8" s="19"/>
      <c r="N8" s="19"/>
      <c r="O8" s="19"/>
      <c r="P8" s="19"/>
      <c r="Q8" s="316"/>
      <c r="R8" s="19"/>
    </row>
    <row r="9" spans="1:18" ht="12.75">
      <c r="A9" s="251"/>
      <c r="B9" s="19"/>
      <c r="C9" s="19"/>
      <c r="D9" s="19"/>
      <c r="E9" s="19"/>
      <c r="F9" s="19"/>
      <c r="G9" s="19"/>
      <c r="H9" s="252"/>
      <c r="I9" s="19"/>
      <c r="J9" s="19"/>
      <c r="K9" s="19"/>
      <c r="L9" s="19"/>
      <c r="M9" s="19"/>
      <c r="N9" s="19"/>
      <c r="O9" s="19"/>
      <c r="P9" s="19"/>
      <c r="Q9" s="316"/>
      <c r="R9" s="19"/>
    </row>
    <row r="10" spans="1:18" ht="45.75" customHeight="1">
      <c r="A10" s="251"/>
      <c r="B10" s="307" t="s">
        <v>329</v>
      </c>
      <c r="C10" s="19"/>
      <c r="D10" s="19"/>
      <c r="E10" s="19"/>
      <c r="F10" s="19"/>
      <c r="G10" s="19"/>
      <c r="H10" s="252"/>
      <c r="I10" s="301"/>
      <c r="J10" s="75"/>
      <c r="K10" s="75"/>
      <c r="L10" s="75"/>
      <c r="M10" s="75"/>
      <c r="N10" s="301"/>
      <c r="O10" s="75"/>
      <c r="P10" s="75"/>
      <c r="Q10" s="316"/>
      <c r="R10" s="19"/>
    </row>
    <row r="11" spans="1:19" ht="20.25">
      <c r="A11" s="251"/>
      <c r="B11" s="19"/>
      <c r="C11" s="19"/>
      <c r="D11" s="19"/>
      <c r="E11" s="19"/>
      <c r="F11" s="19"/>
      <c r="G11" s="19"/>
      <c r="H11" s="255"/>
      <c r="I11" s="534" t="s">
        <v>348</v>
      </c>
      <c r="J11" s="302"/>
      <c r="K11" s="302"/>
      <c r="L11" s="302"/>
      <c r="M11" s="302"/>
      <c r="N11" s="534" t="s">
        <v>349</v>
      </c>
      <c r="O11" s="302"/>
      <c r="P11" s="302"/>
      <c r="Q11" s="495"/>
      <c r="R11" s="258"/>
      <c r="S11" s="238"/>
    </row>
    <row r="12" spans="1:18" ht="12.75">
      <c r="A12" s="251"/>
      <c r="B12" s="19"/>
      <c r="C12" s="19"/>
      <c r="D12" s="19"/>
      <c r="E12" s="19"/>
      <c r="F12" s="19"/>
      <c r="G12" s="19"/>
      <c r="H12" s="252"/>
      <c r="I12" s="299"/>
      <c r="J12" s="299"/>
      <c r="K12" s="299"/>
      <c r="L12" s="299"/>
      <c r="M12" s="299"/>
      <c r="N12" s="299"/>
      <c r="O12" s="299"/>
      <c r="P12" s="299"/>
      <c r="Q12" s="316"/>
      <c r="R12" s="19"/>
    </row>
    <row r="13" spans="1:18" ht="26.25">
      <c r="A13" s="500">
        <v>1</v>
      </c>
      <c r="B13" s="501" t="s">
        <v>330</v>
      </c>
      <c r="C13" s="502"/>
      <c r="D13" s="502"/>
      <c r="E13" s="499"/>
      <c r="F13" s="499"/>
      <c r="G13" s="254"/>
      <c r="H13" s="496" t="s">
        <v>362</v>
      </c>
      <c r="I13" s="497">
        <f>NDPL!K162</f>
        <v>5.108727202917647</v>
      </c>
      <c r="J13" s="300"/>
      <c r="K13" s="300"/>
      <c r="L13" s="300"/>
      <c r="M13" s="496"/>
      <c r="N13" s="497">
        <f>NDPL!P162</f>
        <v>-2.0715669896000004</v>
      </c>
      <c r="O13" s="300"/>
      <c r="P13" s="300"/>
      <c r="Q13" s="316"/>
      <c r="R13" s="19"/>
    </row>
    <row r="14" spans="1:18" ht="26.25">
      <c r="A14" s="500"/>
      <c r="B14" s="501"/>
      <c r="C14" s="502"/>
      <c r="D14" s="502"/>
      <c r="E14" s="499"/>
      <c r="F14" s="499"/>
      <c r="G14" s="254"/>
      <c r="H14" s="496"/>
      <c r="I14" s="497"/>
      <c r="J14" s="300"/>
      <c r="K14" s="300"/>
      <c r="L14" s="300"/>
      <c r="M14" s="496"/>
      <c r="N14" s="497"/>
      <c r="O14" s="300"/>
      <c r="P14" s="300"/>
      <c r="Q14" s="316"/>
      <c r="R14" s="19"/>
    </row>
    <row r="15" spans="1:18" ht="26.25">
      <c r="A15" s="500"/>
      <c r="B15" s="501"/>
      <c r="C15" s="502"/>
      <c r="D15" s="502"/>
      <c r="E15" s="499"/>
      <c r="F15" s="499"/>
      <c r="G15" s="249"/>
      <c r="H15" s="496"/>
      <c r="I15" s="497"/>
      <c r="J15" s="300"/>
      <c r="K15" s="300"/>
      <c r="L15" s="300"/>
      <c r="M15" s="496"/>
      <c r="N15" s="497"/>
      <c r="O15" s="300"/>
      <c r="P15" s="300"/>
      <c r="Q15" s="316"/>
      <c r="R15" s="19"/>
    </row>
    <row r="16" spans="1:18" ht="26.25">
      <c r="A16" s="500">
        <v>2</v>
      </c>
      <c r="B16" s="501" t="s">
        <v>331</v>
      </c>
      <c r="C16" s="502"/>
      <c r="D16" s="502"/>
      <c r="E16" s="499"/>
      <c r="F16" s="499"/>
      <c r="G16" s="254"/>
      <c r="H16" s="496" t="s">
        <v>362</v>
      </c>
      <c r="I16" s="497">
        <f>BRPL!K179</f>
        <v>3.6538916499837004</v>
      </c>
      <c r="J16" s="300"/>
      <c r="K16" s="300"/>
      <c r="L16" s="300"/>
      <c r="M16" s="496"/>
      <c r="N16" s="497">
        <f>BRPL!P179</f>
        <v>-2.5260230247096773</v>
      </c>
      <c r="O16" s="300"/>
      <c r="P16" s="300"/>
      <c r="Q16" s="316"/>
      <c r="R16" s="19"/>
    </row>
    <row r="17" spans="1:18" ht="26.25">
      <c r="A17" s="500"/>
      <c r="B17" s="501"/>
      <c r="C17" s="502"/>
      <c r="D17" s="502"/>
      <c r="E17" s="499"/>
      <c r="F17" s="499"/>
      <c r="G17" s="254"/>
      <c r="H17" s="496"/>
      <c r="I17" s="497"/>
      <c r="J17" s="300"/>
      <c r="K17" s="300"/>
      <c r="L17" s="300"/>
      <c r="M17" s="496"/>
      <c r="N17" s="497"/>
      <c r="O17" s="300"/>
      <c r="P17" s="300"/>
      <c r="Q17" s="316"/>
      <c r="R17" s="19"/>
    </row>
    <row r="18" spans="1:18" ht="26.25">
      <c r="A18" s="500"/>
      <c r="B18" s="501"/>
      <c r="C18" s="502"/>
      <c r="D18" s="502"/>
      <c r="E18" s="499"/>
      <c r="F18" s="499"/>
      <c r="G18" s="249"/>
      <c r="H18" s="496"/>
      <c r="I18" s="497"/>
      <c r="J18" s="300"/>
      <c r="K18" s="300"/>
      <c r="L18" s="300"/>
      <c r="M18" s="496"/>
      <c r="N18" s="497"/>
      <c r="O18" s="300"/>
      <c r="P18" s="300"/>
      <c r="Q18" s="316"/>
      <c r="R18" s="19"/>
    </row>
    <row r="19" spans="1:18" ht="26.25">
      <c r="A19" s="500">
        <v>3</v>
      </c>
      <c r="B19" s="501" t="s">
        <v>332</v>
      </c>
      <c r="C19" s="502"/>
      <c r="D19" s="502"/>
      <c r="E19" s="499"/>
      <c r="F19" s="499"/>
      <c r="G19" s="254"/>
      <c r="H19" s="496" t="s">
        <v>362</v>
      </c>
      <c r="I19" s="497">
        <f>BYPL!K168</f>
        <v>9.566289839385576</v>
      </c>
      <c r="J19" s="300"/>
      <c r="K19" s="300"/>
      <c r="L19" s="300"/>
      <c r="M19" s="496"/>
      <c r="N19" s="497">
        <f>BYPL!P168</f>
        <v>-10.316912737780648</v>
      </c>
      <c r="O19" s="300"/>
      <c r="P19" s="300"/>
      <c r="Q19" s="316"/>
      <c r="R19" s="19"/>
    </row>
    <row r="20" spans="1:18" ht="26.25">
      <c r="A20" s="500"/>
      <c r="B20" s="501"/>
      <c r="C20" s="502"/>
      <c r="D20" s="502"/>
      <c r="E20" s="499"/>
      <c r="F20" s="499"/>
      <c r="G20" s="254"/>
      <c r="H20" s="496"/>
      <c r="I20" s="497"/>
      <c r="J20" s="300"/>
      <c r="K20" s="300"/>
      <c r="L20" s="300"/>
      <c r="M20" s="496"/>
      <c r="N20" s="497"/>
      <c r="O20" s="300"/>
      <c r="P20" s="300"/>
      <c r="Q20" s="316"/>
      <c r="R20" s="19"/>
    </row>
    <row r="21" spans="1:18" ht="26.25">
      <c r="A21" s="500"/>
      <c r="B21" s="503"/>
      <c r="C21" s="503"/>
      <c r="D21" s="503"/>
      <c r="E21" s="339"/>
      <c r="F21" s="339"/>
      <c r="G21" s="128"/>
      <c r="H21" s="496"/>
      <c r="I21" s="497"/>
      <c r="J21" s="300"/>
      <c r="K21" s="300"/>
      <c r="L21" s="300"/>
      <c r="M21" s="496"/>
      <c r="N21" s="497"/>
      <c r="O21" s="300"/>
      <c r="P21" s="300"/>
      <c r="Q21" s="316"/>
      <c r="R21" s="19"/>
    </row>
    <row r="22" spans="1:18" ht="26.25">
      <c r="A22" s="500">
        <v>4</v>
      </c>
      <c r="B22" s="501" t="s">
        <v>333</v>
      </c>
      <c r="C22" s="503"/>
      <c r="D22" s="503"/>
      <c r="E22" s="339"/>
      <c r="F22" s="339"/>
      <c r="G22" s="254"/>
      <c r="H22" s="496" t="s">
        <v>362</v>
      </c>
      <c r="I22" s="497">
        <f>NDMC!K84</f>
        <v>3.968238279354839</v>
      </c>
      <c r="J22" s="300"/>
      <c r="K22" s="300"/>
      <c r="L22" s="300"/>
      <c r="M22" s="496" t="s">
        <v>362</v>
      </c>
      <c r="N22" s="497">
        <f>NDMC!P84</f>
        <v>1.3953754606451616</v>
      </c>
      <c r="O22" s="300"/>
      <c r="P22" s="300"/>
      <c r="Q22" s="316"/>
      <c r="R22" s="19"/>
    </row>
    <row r="23" spans="1:18" ht="26.25">
      <c r="A23" s="500"/>
      <c r="B23" s="501"/>
      <c r="C23" s="503"/>
      <c r="D23" s="503"/>
      <c r="E23" s="339"/>
      <c r="F23" s="339"/>
      <c r="G23" s="254"/>
      <c r="H23" s="496"/>
      <c r="I23" s="497"/>
      <c r="J23" s="300"/>
      <c r="K23" s="300"/>
      <c r="L23" s="300"/>
      <c r="M23" s="496"/>
      <c r="N23" s="497"/>
      <c r="O23" s="300"/>
      <c r="P23" s="300"/>
      <c r="Q23" s="316"/>
      <c r="R23" s="19"/>
    </row>
    <row r="24" spans="1:18" ht="26.25">
      <c r="A24" s="500"/>
      <c r="B24" s="503"/>
      <c r="C24" s="503"/>
      <c r="D24" s="503"/>
      <c r="E24" s="339"/>
      <c r="F24" s="339"/>
      <c r="G24" s="128"/>
      <c r="H24" s="496"/>
      <c r="I24" s="497"/>
      <c r="J24" s="300"/>
      <c r="K24" s="300"/>
      <c r="L24" s="300"/>
      <c r="M24" s="496"/>
      <c r="N24" s="497"/>
      <c r="O24" s="300"/>
      <c r="P24" s="300"/>
      <c r="Q24" s="316"/>
      <c r="R24" s="19"/>
    </row>
    <row r="25" spans="1:18" ht="26.25">
      <c r="A25" s="500">
        <v>5</v>
      </c>
      <c r="B25" s="501" t="s">
        <v>334</v>
      </c>
      <c r="C25" s="503"/>
      <c r="D25" s="503"/>
      <c r="E25" s="339"/>
      <c r="F25" s="339"/>
      <c r="G25" s="254"/>
      <c r="H25" s="496" t="s">
        <v>362</v>
      </c>
      <c r="I25" s="497">
        <f>MES!K58</f>
        <v>1.1121488208</v>
      </c>
      <c r="J25" s="300"/>
      <c r="K25" s="300"/>
      <c r="L25" s="300"/>
      <c r="M25" s="496" t="s">
        <v>362</v>
      </c>
      <c r="N25" s="497">
        <f>MES!P58</f>
        <v>0.009975046399999993</v>
      </c>
      <c r="O25" s="300"/>
      <c r="P25" s="300"/>
      <c r="Q25" s="316"/>
      <c r="R25" s="19"/>
    </row>
    <row r="26" spans="1:18" ht="20.25">
      <c r="A26" s="251"/>
      <c r="B26" s="19"/>
      <c r="C26" s="19"/>
      <c r="D26" s="19"/>
      <c r="E26" s="19"/>
      <c r="F26" s="19"/>
      <c r="G26" s="19"/>
      <c r="H26" s="253"/>
      <c r="I26" s="498"/>
      <c r="J26" s="298"/>
      <c r="K26" s="298"/>
      <c r="L26" s="298"/>
      <c r="M26" s="298"/>
      <c r="N26" s="298"/>
      <c r="O26" s="298"/>
      <c r="P26" s="298"/>
      <c r="Q26" s="316"/>
      <c r="R26" s="19"/>
    </row>
    <row r="27" spans="1:18" ht="18">
      <c r="A27" s="247"/>
      <c r="B27" s="221"/>
      <c r="C27" s="256"/>
      <c r="D27" s="256"/>
      <c r="E27" s="256"/>
      <c r="F27" s="256"/>
      <c r="G27" s="257"/>
      <c r="H27" s="253"/>
      <c r="I27" s="19"/>
      <c r="J27" s="19"/>
      <c r="K27" s="19"/>
      <c r="L27" s="19"/>
      <c r="M27" s="19"/>
      <c r="N27" s="19"/>
      <c r="O27" s="19"/>
      <c r="P27" s="19"/>
      <c r="Q27" s="316"/>
      <c r="R27" s="19"/>
    </row>
    <row r="28" spans="1:18" ht="15">
      <c r="A28" s="251"/>
      <c r="B28" s="19"/>
      <c r="C28" s="19"/>
      <c r="D28" s="19"/>
      <c r="E28" s="19"/>
      <c r="F28" s="19"/>
      <c r="G28" s="19"/>
      <c r="H28" s="253"/>
      <c r="I28" s="19"/>
      <c r="J28" s="19"/>
      <c r="K28" s="19"/>
      <c r="L28" s="19"/>
      <c r="M28" s="19"/>
      <c r="N28" s="19"/>
      <c r="O28" s="19"/>
      <c r="P28" s="19"/>
      <c r="Q28" s="316"/>
      <c r="R28" s="19"/>
    </row>
    <row r="29" spans="1:18" ht="54" customHeight="1" thickBot="1">
      <c r="A29" s="493" t="s">
        <v>335</v>
      </c>
      <c r="B29" s="303"/>
      <c r="C29" s="303"/>
      <c r="D29" s="303"/>
      <c r="E29" s="303"/>
      <c r="F29" s="303"/>
      <c r="G29" s="303"/>
      <c r="H29" s="304"/>
      <c r="I29" s="304"/>
      <c r="J29" s="304"/>
      <c r="K29" s="304"/>
      <c r="L29" s="304"/>
      <c r="M29" s="304"/>
      <c r="N29" s="304"/>
      <c r="O29" s="304"/>
      <c r="P29" s="304"/>
      <c r="Q29" s="317"/>
      <c r="R29" s="19"/>
    </row>
    <row r="30" spans="1:9" ht="13.5" thickTop="1">
      <c r="A30" s="244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6" t="s">
        <v>361</v>
      </c>
      <c r="B33" s="19"/>
      <c r="C33" s="19"/>
      <c r="D33" s="19"/>
      <c r="E33" s="492"/>
      <c r="F33" s="492"/>
      <c r="G33" s="19"/>
      <c r="H33" s="19"/>
      <c r="I33" s="19"/>
    </row>
    <row r="34" spans="1:9" ht="15">
      <c r="A34" s="281"/>
      <c r="B34" s="281"/>
      <c r="C34" s="281"/>
      <c r="D34" s="281"/>
      <c r="E34" s="492"/>
      <c r="F34" s="492"/>
      <c r="G34" s="19"/>
      <c r="H34" s="19"/>
      <c r="I34" s="19"/>
    </row>
    <row r="35" spans="1:9" s="492" customFormat="1" ht="15" customHeight="1">
      <c r="A35" s="505" t="s">
        <v>369</v>
      </c>
      <c r="E35"/>
      <c r="F35"/>
      <c r="G35" s="281"/>
      <c r="H35" s="281"/>
      <c r="I35" s="281"/>
    </row>
    <row r="36" spans="1:9" s="492" customFormat="1" ht="15" customHeight="1">
      <c r="A36" s="505"/>
      <c r="E36"/>
      <c r="F36"/>
      <c r="H36" s="281"/>
      <c r="I36" s="281"/>
    </row>
    <row r="37" spans="1:9" s="492" customFormat="1" ht="15" customHeight="1">
      <c r="A37" s="505" t="s">
        <v>370</v>
      </c>
      <c r="E37"/>
      <c r="F37"/>
      <c r="I37" s="281"/>
    </row>
    <row r="38" spans="1:9" s="492" customFormat="1" ht="15" customHeight="1">
      <c r="A38" s="504"/>
      <c r="E38"/>
      <c r="F38"/>
      <c r="I38" s="281"/>
    </row>
    <row r="39" spans="1:9" s="492" customFormat="1" ht="15" customHeight="1">
      <c r="A39" s="505"/>
      <c r="E39"/>
      <c r="F39"/>
      <c r="I39" s="281"/>
    </row>
    <row r="40" spans="1:6" s="492" customFormat="1" ht="15" customHeight="1">
      <c r="A40" s="505"/>
      <c r="B40" s="49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3" t="s">
        <v>407</v>
      </c>
      <c r="J1" s="19"/>
      <c r="K1" s="19"/>
      <c r="L1" s="19"/>
      <c r="M1" s="19"/>
      <c r="N1" s="53" t="s">
        <v>408</v>
      </c>
      <c r="O1" s="19"/>
      <c r="P1" s="19"/>
    </row>
    <row r="2" spans="1:17" ht="52.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01/12/2013</v>
      </c>
      <c r="H2" s="36" t="str">
        <f>NDPL!H5</f>
        <v>INTIAL READING 01/11/2013</v>
      </c>
      <c r="I2" s="36" t="s">
        <v>4</v>
      </c>
      <c r="J2" s="36" t="s">
        <v>5</v>
      </c>
      <c r="K2" s="36" t="s">
        <v>6</v>
      </c>
      <c r="L2" s="38" t="str">
        <f>NDPL!G5</f>
        <v>FINAL READING 01/12/2013</v>
      </c>
      <c r="M2" s="36" t="str">
        <f>NDPL!H5</f>
        <v>INTIAL READING 01/11/2013</v>
      </c>
      <c r="N2" s="36" t="s">
        <v>4</v>
      </c>
      <c r="O2" s="36" t="s">
        <v>5</v>
      </c>
      <c r="P2" s="37" t="s">
        <v>6</v>
      </c>
      <c r="Q2" s="674"/>
    </row>
    <row r="3" ht="14.25" thickBot="1" thickTop="1"/>
    <row r="4" spans="1:17" ht="13.5" thickTop="1">
      <c r="A4" s="24"/>
      <c r="B4" s="306" t="s">
        <v>350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7"/>
    </row>
    <row r="5" spans="1:17" ht="12.75">
      <c r="A5" s="23"/>
      <c r="B5" s="151" t="s">
        <v>354</v>
      </c>
      <c r="C5" s="153" t="s">
        <v>286</v>
      </c>
      <c r="D5" s="19"/>
      <c r="E5" s="19"/>
      <c r="F5" s="119"/>
      <c r="G5" s="23"/>
      <c r="H5" s="19"/>
      <c r="I5" s="19"/>
      <c r="J5" s="19"/>
      <c r="K5" s="119"/>
      <c r="L5" s="23"/>
      <c r="M5" s="19"/>
      <c r="N5" s="19"/>
      <c r="O5" s="19"/>
      <c r="P5" s="119"/>
      <c r="Q5" s="178"/>
    </row>
    <row r="6" spans="1:17" ht="15">
      <c r="A6" s="97">
        <v>1</v>
      </c>
      <c r="B6" s="125" t="s">
        <v>351</v>
      </c>
      <c r="C6" s="21">
        <v>4902492</v>
      </c>
      <c r="D6" s="149" t="s">
        <v>12</v>
      </c>
      <c r="E6" s="149" t="s">
        <v>288</v>
      </c>
      <c r="F6" s="28">
        <v>1500</v>
      </c>
      <c r="G6" s="433">
        <v>958415</v>
      </c>
      <c r="H6" s="434">
        <v>959045</v>
      </c>
      <c r="I6" s="76">
        <f>G6-H6</f>
        <v>-630</v>
      </c>
      <c r="J6" s="76">
        <f>$F6*I6</f>
        <v>-945000</v>
      </c>
      <c r="K6" s="78">
        <f>J6/1000000</f>
        <v>-0.945</v>
      </c>
      <c r="L6" s="433">
        <v>981015</v>
      </c>
      <c r="M6" s="434">
        <v>981015</v>
      </c>
      <c r="N6" s="76">
        <f>L6-M6</f>
        <v>0</v>
      </c>
      <c r="O6" s="76">
        <f>$F6*N6</f>
        <v>0</v>
      </c>
      <c r="P6" s="78">
        <f>O6/1000000</f>
        <v>0</v>
      </c>
      <c r="Q6" s="178"/>
    </row>
    <row r="7" spans="1:17" ht="15">
      <c r="A7" s="705">
        <v>2</v>
      </c>
      <c r="B7" s="125" t="s">
        <v>352</v>
      </c>
      <c r="C7" s="706">
        <v>5128477</v>
      </c>
      <c r="D7" s="149" t="s">
        <v>12</v>
      </c>
      <c r="E7" s="149" t="s">
        <v>288</v>
      </c>
      <c r="F7" s="707">
        <v>1500</v>
      </c>
      <c r="G7" s="433">
        <v>998180</v>
      </c>
      <c r="H7" s="434">
        <v>998884</v>
      </c>
      <c r="I7" s="76">
        <f>G7-H7</f>
        <v>-704</v>
      </c>
      <c r="J7" s="76">
        <f>$F7*I7</f>
        <v>-1056000</v>
      </c>
      <c r="K7" s="78">
        <f>J7/1000000</f>
        <v>-1.056</v>
      </c>
      <c r="L7" s="433">
        <v>995979</v>
      </c>
      <c r="M7" s="434">
        <v>995979</v>
      </c>
      <c r="N7" s="76">
        <f>L7-M7</f>
        <v>0</v>
      </c>
      <c r="O7" s="76">
        <f>$F7*N7</f>
        <v>0</v>
      </c>
      <c r="P7" s="78">
        <f>O7/1000000</f>
        <v>0</v>
      </c>
      <c r="Q7" s="178"/>
    </row>
    <row r="8" spans="1:17" ht="15">
      <c r="A8" s="97">
        <v>3</v>
      </c>
      <c r="B8" s="125" t="s">
        <v>353</v>
      </c>
      <c r="C8" s="21">
        <v>4902494</v>
      </c>
      <c r="D8" s="149" t="s">
        <v>12</v>
      </c>
      <c r="E8" s="149" t="s">
        <v>288</v>
      </c>
      <c r="F8" s="28">
        <v>1500</v>
      </c>
      <c r="G8" s="433">
        <v>911662</v>
      </c>
      <c r="H8" s="434">
        <v>913714</v>
      </c>
      <c r="I8" s="76">
        <f>G8-H8</f>
        <v>-2052</v>
      </c>
      <c r="J8" s="76">
        <f>$F8*I8</f>
        <v>-3078000</v>
      </c>
      <c r="K8" s="78">
        <f>J8/1000000</f>
        <v>-3.078</v>
      </c>
      <c r="L8" s="433">
        <v>966279</v>
      </c>
      <c r="M8" s="434">
        <v>966279</v>
      </c>
      <c r="N8" s="76">
        <f>L8-M8</f>
        <v>0</v>
      </c>
      <c r="O8" s="76">
        <f>$F8*N8</f>
        <v>0</v>
      </c>
      <c r="P8" s="78">
        <f>O8/1000000</f>
        <v>0</v>
      </c>
      <c r="Q8" s="178"/>
    </row>
    <row r="9" spans="1:17" ht="12.75">
      <c r="A9" s="97"/>
      <c r="B9" s="19"/>
      <c r="C9" s="21"/>
      <c r="D9" s="19"/>
      <c r="E9" s="19"/>
      <c r="F9" s="28"/>
      <c r="G9" s="97"/>
      <c r="H9" s="21"/>
      <c r="I9" s="19"/>
      <c r="J9" s="19"/>
      <c r="K9" s="119"/>
      <c r="L9" s="97"/>
      <c r="M9" s="21"/>
      <c r="N9" s="19"/>
      <c r="O9" s="19"/>
      <c r="P9" s="119"/>
      <c r="Q9" s="178"/>
    </row>
    <row r="10" spans="1:17" ht="12.75">
      <c r="A10" s="23"/>
      <c r="B10" s="19"/>
      <c r="C10" s="19"/>
      <c r="D10" s="19"/>
      <c r="E10" s="19"/>
      <c r="F10" s="119"/>
      <c r="G10" s="97"/>
      <c r="H10" s="21"/>
      <c r="I10" s="19"/>
      <c r="J10" s="19"/>
      <c r="K10" s="119"/>
      <c r="L10" s="97"/>
      <c r="M10" s="21"/>
      <c r="N10" s="19"/>
      <c r="O10" s="19"/>
      <c r="P10" s="119"/>
      <c r="Q10" s="178"/>
    </row>
    <row r="11" spans="1:17" ht="12.75">
      <c r="A11" s="23"/>
      <c r="B11" s="19"/>
      <c r="C11" s="19"/>
      <c r="D11" s="19"/>
      <c r="E11" s="19"/>
      <c r="F11" s="119"/>
      <c r="G11" s="97"/>
      <c r="H11" s="21"/>
      <c r="I11" s="19"/>
      <c r="J11" s="19"/>
      <c r="K11" s="119"/>
      <c r="L11" s="97"/>
      <c r="M11" s="21"/>
      <c r="N11" s="19"/>
      <c r="O11" s="19"/>
      <c r="P11" s="119"/>
      <c r="Q11" s="178"/>
    </row>
    <row r="12" spans="1:17" ht="12.75">
      <c r="A12" s="23"/>
      <c r="B12" s="19"/>
      <c r="C12" s="19"/>
      <c r="D12" s="19"/>
      <c r="E12" s="19"/>
      <c r="F12" s="119"/>
      <c r="G12" s="97"/>
      <c r="H12" s="21"/>
      <c r="I12" s="237" t="s">
        <v>327</v>
      </c>
      <c r="J12" s="19"/>
      <c r="K12" s="236">
        <f>SUM(K6:K8)</f>
        <v>-5.079</v>
      </c>
      <c r="L12" s="97"/>
      <c r="M12" s="21"/>
      <c r="N12" s="237" t="s">
        <v>327</v>
      </c>
      <c r="O12" s="19"/>
      <c r="P12" s="236">
        <f>SUM(P6:P8)</f>
        <v>0</v>
      </c>
      <c r="Q12" s="178"/>
    </row>
    <row r="13" spans="1:17" ht="12.75">
      <c r="A13" s="23"/>
      <c r="B13" s="19"/>
      <c r="C13" s="19"/>
      <c r="D13" s="19"/>
      <c r="E13" s="19"/>
      <c r="F13" s="119"/>
      <c r="G13" s="97"/>
      <c r="H13" s="21"/>
      <c r="I13" s="386"/>
      <c r="J13" s="19"/>
      <c r="K13" s="232"/>
      <c r="L13" s="97"/>
      <c r="M13" s="21"/>
      <c r="N13" s="386"/>
      <c r="O13" s="19"/>
      <c r="P13" s="232"/>
      <c r="Q13" s="178"/>
    </row>
    <row r="14" spans="1:17" ht="12.75">
      <c r="A14" s="23"/>
      <c r="B14" s="19"/>
      <c r="C14" s="19"/>
      <c r="D14" s="19"/>
      <c r="E14" s="19"/>
      <c r="F14" s="119"/>
      <c r="G14" s="97"/>
      <c r="H14" s="21"/>
      <c r="I14" s="19"/>
      <c r="J14" s="19"/>
      <c r="K14" s="119"/>
      <c r="L14" s="97"/>
      <c r="M14" s="21"/>
      <c r="N14" s="19"/>
      <c r="O14" s="19"/>
      <c r="P14" s="119"/>
      <c r="Q14" s="178"/>
    </row>
    <row r="15" spans="1:17" ht="12.75">
      <c r="A15" s="23"/>
      <c r="B15" s="145" t="s">
        <v>157</v>
      </c>
      <c r="C15" s="19"/>
      <c r="D15" s="19"/>
      <c r="E15" s="19"/>
      <c r="F15" s="119"/>
      <c r="G15" s="97"/>
      <c r="H15" s="21"/>
      <c r="I15" s="19"/>
      <c r="J15" s="19"/>
      <c r="K15" s="119"/>
      <c r="L15" s="97"/>
      <c r="M15" s="21"/>
      <c r="N15" s="19"/>
      <c r="O15" s="19"/>
      <c r="P15" s="119"/>
      <c r="Q15" s="178"/>
    </row>
    <row r="16" spans="1:17" ht="12.75">
      <c r="A16" s="134"/>
      <c r="B16" s="135" t="s">
        <v>285</v>
      </c>
      <c r="C16" s="136" t="s">
        <v>286</v>
      </c>
      <c r="D16" s="136"/>
      <c r="E16" s="137"/>
      <c r="F16" s="138"/>
      <c r="G16" s="139"/>
      <c r="H16" s="21"/>
      <c r="I16" s="19"/>
      <c r="J16" s="19"/>
      <c r="K16" s="119"/>
      <c r="L16" s="97"/>
      <c r="M16" s="21"/>
      <c r="N16" s="19"/>
      <c r="O16" s="19"/>
      <c r="P16" s="119"/>
      <c r="Q16" s="178"/>
    </row>
    <row r="17" spans="1:17" ht="15">
      <c r="A17" s="139">
        <v>1</v>
      </c>
      <c r="B17" s="140" t="s">
        <v>287</v>
      </c>
      <c r="C17" s="141">
        <v>4902509</v>
      </c>
      <c r="D17" s="142" t="s">
        <v>12</v>
      </c>
      <c r="E17" s="142" t="s">
        <v>288</v>
      </c>
      <c r="F17" s="143">
        <v>5000</v>
      </c>
      <c r="G17" s="433">
        <v>997689</v>
      </c>
      <c r="H17" s="434">
        <v>997608</v>
      </c>
      <c r="I17" s="76">
        <f>G17-H17</f>
        <v>81</v>
      </c>
      <c r="J17" s="76">
        <f>$F17*I17</f>
        <v>405000</v>
      </c>
      <c r="K17" s="78">
        <f>J17/1000000</f>
        <v>0.405</v>
      </c>
      <c r="L17" s="433">
        <v>31059</v>
      </c>
      <c r="M17" s="434">
        <v>31052</v>
      </c>
      <c r="N17" s="76">
        <f>L17-M17</f>
        <v>7</v>
      </c>
      <c r="O17" s="76">
        <f>$F17*N17</f>
        <v>35000</v>
      </c>
      <c r="P17" s="78">
        <f>O17/1000000</f>
        <v>0.035</v>
      </c>
      <c r="Q17" s="178"/>
    </row>
    <row r="18" spans="1:17" ht="15">
      <c r="A18" s="139">
        <v>2</v>
      </c>
      <c r="B18" s="140" t="s">
        <v>289</v>
      </c>
      <c r="C18" s="141">
        <v>4902510</v>
      </c>
      <c r="D18" s="142" t="s">
        <v>12</v>
      </c>
      <c r="E18" s="142" t="s">
        <v>288</v>
      </c>
      <c r="F18" s="143">
        <v>1000</v>
      </c>
      <c r="G18" s="433">
        <v>999635</v>
      </c>
      <c r="H18" s="434">
        <v>999634</v>
      </c>
      <c r="I18" s="76">
        <f>G18-H18</f>
        <v>1</v>
      </c>
      <c r="J18" s="76">
        <f>$F18*I18</f>
        <v>1000</v>
      </c>
      <c r="K18" s="78">
        <f>J18/1000000</f>
        <v>0.001</v>
      </c>
      <c r="L18" s="433">
        <v>3196</v>
      </c>
      <c r="M18" s="434">
        <v>3382</v>
      </c>
      <c r="N18" s="76">
        <f>L18-M18</f>
        <v>-186</v>
      </c>
      <c r="O18" s="76">
        <f>$F18*N18</f>
        <v>-186000</v>
      </c>
      <c r="P18" s="78">
        <f>O18/1000000</f>
        <v>-0.186</v>
      </c>
      <c r="Q18" s="178"/>
    </row>
    <row r="19" spans="1:17" ht="15">
      <c r="A19" s="139">
        <v>3</v>
      </c>
      <c r="B19" s="140" t="s">
        <v>290</v>
      </c>
      <c r="C19" s="141">
        <v>4864947</v>
      </c>
      <c r="D19" s="142" t="s">
        <v>12</v>
      </c>
      <c r="E19" s="142" t="s">
        <v>288</v>
      </c>
      <c r="F19" s="143">
        <v>1000</v>
      </c>
      <c r="G19" s="433">
        <v>970801</v>
      </c>
      <c r="H19" s="434">
        <v>970155</v>
      </c>
      <c r="I19" s="76">
        <f>G19-H19</f>
        <v>646</v>
      </c>
      <c r="J19" s="76">
        <f>$F19*I19</f>
        <v>646000</v>
      </c>
      <c r="K19" s="78">
        <f>J19/1000000</f>
        <v>0.646</v>
      </c>
      <c r="L19" s="433">
        <v>990105</v>
      </c>
      <c r="M19" s="434">
        <v>990105</v>
      </c>
      <c r="N19" s="76">
        <f>L19-M19</f>
        <v>0</v>
      </c>
      <c r="O19" s="76">
        <f>$F19*N19</f>
        <v>0</v>
      </c>
      <c r="P19" s="78">
        <f>O19/1000000</f>
        <v>0</v>
      </c>
      <c r="Q19" s="683"/>
    </row>
    <row r="20" spans="1:17" ht="12.75">
      <c r="A20" s="139"/>
      <c r="B20" s="140"/>
      <c r="C20" s="141"/>
      <c r="D20" s="142"/>
      <c r="E20" s="142"/>
      <c r="F20" s="144"/>
      <c r="G20" s="155"/>
      <c r="H20" s="19"/>
      <c r="I20" s="76"/>
      <c r="J20" s="76"/>
      <c r="K20" s="78"/>
      <c r="L20" s="77"/>
      <c r="M20" s="75"/>
      <c r="N20" s="76"/>
      <c r="O20" s="76"/>
      <c r="P20" s="78"/>
      <c r="Q20" s="178"/>
    </row>
    <row r="21" spans="1:17" ht="12.75">
      <c r="A21" s="23"/>
      <c r="B21" s="19"/>
      <c r="C21" s="19"/>
      <c r="D21" s="19"/>
      <c r="E21" s="19"/>
      <c r="F21" s="119"/>
      <c r="G21" s="23"/>
      <c r="H21" s="19"/>
      <c r="I21" s="19"/>
      <c r="J21" s="19"/>
      <c r="K21" s="119"/>
      <c r="L21" s="23"/>
      <c r="M21" s="19"/>
      <c r="N21" s="19"/>
      <c r="O21" s="19"/>
      <c r="P21" s="119"/>
      <c r="Q21" s="178"/>
    </row>
    <row r="22" spans="1:17" ht="12.75">
      <c r="A22" s="23"/>
      <c r="B22" s="19"/>
      <c r="C22" s="19"/>
      <c r="D22" s="19"/>
      <c r="E22" s="19"/>
      <c r="F22" s="119"/>
      <c r="G22" s="23"/>
      <c r="H22" s="19"/>
      <c r="I22" s="19"/>
      <c r="J22" s="19"/>
      <c r="K22" s="119"/>
      <c r="L22" s="23"/>
      <c r="M22" s="19"/>
      <c r="N22" s="19"/>
      <c r="O22" s="19"/>
      <c r="P22" s="119"/>
      <c r="Q22" s="178"/>
    </row>
    <row r="23" spans="1:17" ht="12.75">
      <c r="A23" s="23"/>
      <c r="B23" s="19"/>
      <c r="C23" s="19"/>
      <c r="D23" s="19"/>
      <c r="E23" s="19"/>
      <c r="F23" s="119"/>
      <c r="G23" s="23"/>
      <c r="H23" s="19"/>
      <c r="I23" s="237" t="s">
        <v>327</v>
      </c>
      <c r="J23" s="19"/>
      <c r="K23" s="236">
        <f>SUM(K17:K19)</f>
        <v>1.052</v>
      </c>
      <c r="L23" s="23"/>
      <c r="M23" s="19"/>
      <c r="N23" s="237" t="s">
        <v>327</v>
      </c>
      <c r="O23" s="19"/>
      <c r="P23" s="236">
        <f>SUM(P17:P19)</f>
        <v>-0.151</v>
      </c>
      <c r="Q23" s="178"/>
    </row>
    <row r="24" spans="1:17" ht="13.5" thickBot="1">
      <c r="A24" s="29"/>
      <c r="B24" s="30"/>
      <c r="C24" s="30"/>
      <c r="D24" s="30"/>
      <c r="E24" s="30"/>
      <c r="F24" s="59"/>
      <c r="G24" s="29"/>
      <c r="H24" s="30"/>
      <c r="I24" s="30"/>
      <c r="J24" s="30"/>
      <c r="K24" s="59"/>
      <c r="L24" s="29"/>
      <c r="M24" s="30"/>
      <c r="N24" s="30"/>
      <c r="O24" s="30"/>
      <c r="P24" s="59"/>
      <c r="Q24" s="179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2013-12-18T09:31:11Z</cp:lastPrinted>
  <dcterms:created xsi:type="dcterms:W3CDTF">1996-10-14T23:33:28Z</dcterms:created>
  <dcterms:modified xsi:type="dcterms:W3CDTF">2013-12-23T05:39:45Z</dcterms:modified>
  <cp:category/>
  <cp:version/>
  <cp:contentType/>
  <cp:contentStatus/>
</cp:coreProperties>
</file>